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Koliště 19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8" i="12" l="1"/>
  <c r="F39" i="1" s="1"/>
  <c r="BA105" i="12"/>
  <c r="BA103" i="12"/>
  <c r="BA98" i="12"/>
  <c r="BA89" i="12"/>
  <c r="BA57" i="12"/>
  <c r="BA26" i="12"/>
  <c r="G9" i="12"/>
  <c r="G8" i="12" s="1"/>
  <c r="I47" i="1" s="1"/>
  <c r="I9" i="12"/>
  <c r="I8" i="12" s="1"/>
  <c r="K9" i="12"/>
  <c r="K8" i="12" s="1"/>
  <c r="O9" i="12"/>
  <c r="O8" i="12" s="1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I20" i="12" s="1"/>
  <c r="K21" i="12"/>
  <c r="K20" i="12" s="1"/>
  <c r="O21" i="12"/>
  <c r="Q21" i="12"/>
  <c r="U21" i="12"/>
  <c r="G22" i="12"/>
  <c r="I22" i="12"/>
  <c r="K22" i="12"/>
  <c r="M22" i="12"/>
  <c r="O22" i="12"/>
  <c r="Q22" i="12"/>
  <c r="U22" i="12"/>
  <c r="G23" i="12"/>
  <c r="I23" i="12"/>
  <c r="K23" i="12"/>
  <c r="M23" i="12"/>
  <c r="O23" i="12"/>
  <c r="Q23" i="12"/>
  <c r="U23" i="12"/>
  <c r="G25" i="12"/>
  <c r="M25" i="12" s="1"/>
  <c r="I25" i="12"/>
  <c r="K25" i="12"/>
  <c r="O25" i="12"/>
  <c r="Q25" i="12"/>
  <c r="U25" i="12"/>
  <c r="G27" i="12"/>
  <c r="G24" i="12" s="1"/>
  <c r="I50" i="1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2" i="12"/>
  <c r="M42" i="12" s="1"/>
  <c r="I42" i="12"/>
  <c r="K42" i="12"/>
  <c r="O42" i="12"/>
  <c r="Q42" i="12"/>
  <c r="U42" i="12"/>
  <c r="G43" i="12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6" i="12"/>
  <c r="M86" i="12" s="1"/>
  <c r="I86" i="12"/>
  <c r="K86" i="12"/>
  <c r="K84" i="12" s="1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Q93" i="12"/>
  <c r="U93" i="12"/>
  <c r="G94" i="12"/>
  <c r="M94" i="12" s="1"/>
  <c r="M93" i="12" s="1"/>
  <c r="I94" i="12"/>
  <c r="I93" i="12" s="1"/>
  <c r="K94" i="12"/>
  <c r="O94" i="12"/>
  <c r="Q94" i="12"/>
  <c r="U94" i="12"/>
  <c r="G95" i="12"/>
  <c r="M95" i="12" s="1"/>
  <c r="I95" i="12"/>
  <c r="K95" i="12"/>
  <c r="K93" i="12" s="1"/>
  <c r="O95" i="12"/>
  <c r="Q95" i="12"/>
  <c r="U95" i="12"/>
  <c r="G97" i="12"/>
  <c r="G96" i="12" s="1"/>
  <c r="I55" i="1" s="1"/>
  <c r="I20" i="1" s="1"/>
  <c r="I97" i="12"/>
  <c r="I96" i="12" s="1"/>
  <c r="K97" i="12"/>
  <c r="K96" i="12" s="1"/>
  <c r="M97" i="12"/>
  <c r="M96" i="12" s="1"/>
  <c r="O97" i="12"/>
  <c r="Q97" i="12"/>
  <c r="U97" i="12"/>
  <c r="U96" i="12" s="1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2" i="12"/>
  <c r="M102" i="12" s="1"/>
  <c r="I102" i="12"/>
  <c r="I101" i="12" s="1"/>
  <c r="K102" i="12"/>
  <c r="K101" i="12" s="1"/>
  <c r="O102" i="12"/>
  <c r="O101" i="12" s="1"/>
  <c r="Q102" i="12"/>
  <c r="U102" i="12"/>
  <c r="G104" i="12"/>
  <c r="M104" i="12" s="1"/>
  <c r="I104" i="12"/>
  <c r="K104" i="12"/>
  <c r="O104" i="12"/>
  <c r="Q104" i="12"/>
  <c r="Q101" i="12" s="1"/>
  <c r="U104" i="12"/>
  <c r="U101" i="12" s="1"/>
  <c r="G107" i="12"/>
  <c r="G106" i="12" s="1"/>
  <c r="I57" i="1" s="1"/>
  <c r="I107" i="12"/>
  <c r="I106" i="12" s="1"/>
  <c r="K107" i="12"/>
  <c r="K106" i="12" s="1"/>
  <c r="M107" i="12"/>
  <c r="O107" i="12"/>
  <c r="O106" i="12" s="1"/>
  <c r="Q107" i="12"/>
  <c r="Q106" i="12" s="1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3" i="12"/>
  <c r="M113" i="12" s="1"/>
  <c r="M112" i="12" s="1"/>
  <c r="I113" i="12"/>
  <c r="I112" i="12" s="1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Q112" i="12" s="1"/>
  <c r="U115" i="12"/>
  <c r="G116" i="12"/>
  <c r="I116" i="12"/>
  <c r="K116" i="12"/>
  <c r="M116" i="12"/>
  <c r="O116" i="12"/>
  <c r="Q116" i="12"/>
  <c r="U116" i="12"/>
  <c r="U112" i="12" s="1"/>
  <c r="G27" i="1"/>
  <c r="J28" i="1"/>
  <c r="J26" i="1"/>
  <c r="G38" i="1"/>
  <c r="F38" i="1"/>
  <c r="J23" i="1"/>
  <c r="J24" i="1"/>
  <c r="J25" i="1"/>
  <c r="J27" i="1"/>
  <c r="E24" i="1"/>
  <c r="E26" i="1"/>
  <c r="U106" i="12" l="1"/>
  <c r="I63" i="12"/>
  <c r="U24" i="12"/>
  <c r="Q84" i="12"/>
  <c r="U63" i="12"/>
  <c r="U84" i="12"/>
  <c r="O93" i="12"/>
  <c r="Q41" i="12"/>
  <c r="O41" i="12"/>
  <c r="I41" i="12"/>
  <c r="Q20" i="12"/>
  <c r="I11" i="12"/>
  <c r="U8" i="12"/>
  <c r="K112" i="12"/>
  <c r="Q96" i="12"/>
  <c r="O96" i="12"/>
  <c r="I84" i="12"/>
  <c r="K63" i="12"/>
  <c r="O20" i="12"/>
  <c r="U11" i="12"/>
  <c r="M11" i="12"/>
  <c r="Q8" i="12"/>
  <c r="O112" i="12"/>
  <c r="G41" i="12"/>
  <c r="I51" i="1" s="1"/>
  <c r="U41" i="12"/>
  <c r="M20" i="12"/>
  <c r="I16" i="1"/>
  <c r="M84" i="12"/>
  <c r="Q11" i="12"/>
  <c r="K24" i="12"/>
  <c r="G20" i="12"/>
  <c r="I49" i="1" s="1"/>
  <c r="O11" i="12"/>
  <c r="O84" i="12"/>
  <c r="Q63" i="12"/>
  <c r="O63" i="12"/>
  <c r="K41" i="12"/>
  <c r="Q24" i="12"/>
  <c r="O24" i="12"/>
  <c r="I24" i="12"/>
  <c r="U20" i="12"/>
  <c r="K11" i="12"/>
  <c r="F40" i="1"/>
  <c r="G23" i="1" s="1"/>
  <c r="G24" i="1" s="1"/>
  <c r="AD118" i="12"/>
  <c r="G39" i="1" s="1"/>
  <c r="G40" i="1" s="1"/>
  <c r="G25" i="1" s="1"/>
  <c r="G26" i="1" s="1"/>
  <c r="M63" i="12"/>
  <c r="M106" i="12"/>
  <c r="M101" i="12"/>
  <c r="G101" i="12"/>
  <c r="I56" i="1" s="1"/>
  <c r="I19" i="1" s="1"/>
  <c r="G112" i="12"/>
  <c r="I58" i="1" s="1"/>
  <c r="G93" i="12"/>
  <c r="I54" i="1" s="1"/>
  <c r="I18" i="1" s="1"/>
  <c r="G84" i="12"/>
  <c r="I53" i="1" s="1"/>
  <c r="G11" i="12"/>
  <c r="I48" i="1" s="1"/>
  <c r="G63" i="12"/>
  <c r="I52" i="1" s="1"/>
  <c r="M9" i="12"/>
  <c r="M8" i="12" s="1"/>
  <c r="M43" i="12"/>
  <c r="M41" i="12" s="1"/>
  <c r="M27" i="12"/>
  <c r="M24" i="12" s="1"/>
  <c r="I17" i="1" l="1"/>
  <c r="I21" i="1" s="1"/>
  <c r="I59" i="1"/>
  <c r="G118" i="12"/>
  <c r="G29" i="1"/>
  <c r="G28" i="1"/>
  <c r="H39" i="1"/>
  <c r="H40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<sst xmlns="http://schemas.openxmlformats.org/spreadsheetml/2006/main" count="578" uniqueCount="307">
  <si>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</si>
  <si>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</si>
  <si>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</si>
  <si>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</si>
  <si>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</si>
  <si>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</si>
  <si>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</si>
  <si>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</si>
  <si>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</si>
  <si>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</si>
  <si>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</si>
  <si>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</si>
  <si>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</si>
  <si>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</si>
  <si>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</si>
  <si>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</si>
  <si>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</si>
  <si>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</si>
  <si>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</si>
  <si>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</si>
  <si>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</si>
  <si>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</si>
  <si>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</si>
  <si>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</si>
  <si>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</si>
  <si>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</si>
  <si>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</si>
  <si>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</si>
  <si>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</si>
  <si>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</si>
  <si>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</si>
  <si>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</si>
  <si>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</si>
  <si>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</si>
  <si>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</si>
  <si>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</si>
  <si>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</si>
  <si>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</si>
  <si>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</si>
  <si>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</si>
  <si>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</si>
  <si>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</si>
  <si>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</si>
  <si>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</si>
  <si>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</si>
  <si>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</si>
  <si>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Rekonstrukce části chlazení Koliště 19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</si>
  <si>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</si>
  <si>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</si>
  <si>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</si>
  <si>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</si>
  <si>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</si>
  <si>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</si>
  <si>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</si>
  <si>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</si>
  <si>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95</t>
  </si>
  <si>
    <t>Dokončovací kce na pozem.stav.</t>
  </si>
  <si>
    <t>713</t>
  </si>
  <si>
    <t>Izolace tepelné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</si>
  <si>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</si>
  <si>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</si>
  <si>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</si>
  <si>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</si>
  <si>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</si>
  <si>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</si>
  <si>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</si>
  <si>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</si>
  <si>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</si>
  <si>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</si>
  <si>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M23</t>
  </si>
  <si>
    <t>Montáže potrubí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</si>
  <si>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</si>
  <si>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</si>
  <si>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</si>
  <si>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</si>
  <si>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</si>
  <si>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</si>
  <si>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</si>
  <si>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</si>
  <si>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</si>
  <si>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</si>
  <si>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</si>
  <si>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</si>
  <si>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</si>
  <si>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</si>
  <si>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</si>
  <si>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</si>
  <si>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</si>
  <si>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</si>
  <si>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</si>
  <si>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</si>
  <si>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</si>
  <si>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</si>
  <si>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</si>
  <si>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</si>
  <si>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</si>
  <si>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</si>
  <si>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</si>
  <si>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</si>
  <si>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</si>
  <si>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</si>
  <si>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</si>
  <si>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</si>
  <si>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</si>
  <si>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952902110R00</t>
  </si>
  <si>
    <t>Čištění zametáním v místnostech a chodbách</t>
  </si>
  <si>
    <t>m2</t>
  </si>
  <si>
    <t>POL1_0</t>
  </si>
  <si>
    <t>952901411R00</t>
  </si>
  <si>
    <t>Vyčištění ostatních objektů</t>
  </si>
  <si>
    <t>713300822R00</t>
  </si>
  <si>
    <t>Odstranění tepelné izolace těles</t>
  </si>
  <si>
    <t>713400821R00</t>
  </si>
  <si>
    <t>Odstranění izolačních pásů  potrubí</t>
  </si>
  <si>
    <t>713400842R00</t>
  </si>
  <si>
    <t>Odstranění izolace pevné</t>
  </si>
  <si>
    <t>713-001R</t>
  </si>
  <si>
    <t>Izolace kaučukovým pásem, tl.25mm, potrubí, armatury, R+S</t>
  </si>
  <si>
    <t>713411111R00</t>
  </si>
  <si>
    <t>Izolace tepelná - montáž</t>
  </si>
  <si>
    <t>631R006</t>
  </si>
  <si>
    <t>Návlekové izolace -, montáž</t>
  </si>
  <si>
    <t>hod</t>
  </si>
  <si>
    <t>POL3_0</t>
  </si>
  <si>
    <t>998713201R00</t>
  </si>
  <si>
    <t>Přesun hmot pro izolace tepelné, výšky do 6 m</t>
  </si>
  <si>
    <t>998713293R00</t>
  </si>
  <si>
    <t>Příplatek zvětš. přesun, izolace tepelné do 500 m</t>
  </si>
  <si>
    <t>731341140R00</t>
  </si>
  <si>
    <t>Hadice napouštěcí pryžové D 20/28</t>
  </si>
  <si>
    <t>m</t>
  </si>
  <si>
    <t>998731201R00</t>
  </si>
  <si>
    <t>Přesun hmot pro kotelny, výšky do 6 m</t>
  </si>
  <si>
    <t>998731293R00</t>
  </si>
  <si>
    <t>Příplatek zvětšený přesun, kotelny do 500 m</t>
  </si>
  <si>
    <t>732R-001</t>
  </si>
  <si>
    <t>Rozdělovač a sběrač DN 125, L=1000mm</t>
  </si>
  <si>
    <t>ks</t>
  </si>
  <si>
    <t>vč. tepelné izolace a návlekových izolací armatur na primární straně</t>
  </si>
  <si>
    <t>POP</t>
  </si>
  <si>
    <t>732R-002</t>
  </si>
  <si>
    <t>Akumulační nádrž o objemu 550l, 1MPa</t>
  </si>
  <si>
    <t>732214824R00</t>
  </si>
  <si>
    <t>Vypuštění vody z ohříváků o obsahu do 1000 l</t>
  </si>
  <si>
    <t>kus</t>
  </si>
  <si>
    <t>732-R-005</t>
  </si>
  <si>
    <t>Demontáž akumulační nádrže</t>
  </si>
  <si>
    <t>732-R-006</t>
  </si>
  <si>
    <t>Demontáž R+S</t>
  </si>
  <si>
    <t>732292820R00</t>
  </si>
  <si>
    <t xml:space="preserve">Rozřezání podpěrných konstrukcí </t>
  </si>
  <si>
    <t>soubor</t>
  </si>
  <si>
    <t>732320812R00</t>
  </si>
  <si>
    <t>Odpojení nádrží od rozvodů potrubí, do 100 l,  (EN)</t>
  </si>
  <si>
    <t>732320815R00</t>
  </si>
  <si>
    <t>Odpojení nádrží od rozvodů potrubí, do 1000 l,  (akumulační nádrž)</t>
  </si>
  <si>
    <t>732324812R00</t>
  </si>
  <si>
    <t>Vypuštění vody z nádrží o obsahu 100 l (EN)</t>
  </si>
  <si>
    <t>732324815R00</t>
  </si>
  <si>
    <t>Vypuštění vody z nádrží o obsahu do 1000 l,  (akumulační nádrž)</t>
  </si>
  <si>
    <t>732420812R00</t>
  </si>
  <si>
    <t>Demontáž čerpadel , + zpětná montáž</t>
  </si>
  <si>
    <t>732293810R00</t>
  </si>
  <si>
    <t>Rozřezání podpěrných konstrukcí nádrží a nádob</t>
  </si>
  <si>
    <t>732199100RM1</t>
  </si>
  <si>
    <t>Montáž orientačního štítku, včetně dodávky štítku</t>
  </si>
  <si>
    <t>998732201R00</t>
  </si>
  <si>
    <t>Přesun hmot pro strojovny, výšky do 6 m</t>
  </si>
  <si>
    <t>998732293R00</t>
  </si>
  <si>
    <t>Příplatek zvětšený přesun, strojovny do 500 m</t>
  </si>
  <si>
    <t>733120832R00</t>
  </si>
  <si>
    <t>Demontáž potrubí z hladkých trubek D 133</t>
  </si>
  <si>
    <t>733120826R00</t>
  </si>
  <si>
    <t>Demontáž potrubí z hladkých trubek D 89</t>
  </si>
  <si>
    <t>733120819R00</t>
  </si>
  <si>
    <t>Demontáž potrubí z hladkých trubek D 76</t>
  </si>
  <si>
    <t>Demontáž potrubí z hladkých trubek D 60,3</t>
  </si>
  <si>
    <t>733140811R00</t>
  </si>
  <si>
    <t>Odřezání odvzdušňovací nádoby</t>
  </si>
  <si>
    <t>733111106R00</t>
  </si>
  <si>
    <t>Potrubí závitové bezešvé běžné nízkotlaké DN 32</t>
  </si>
  <si>
    <t>733121219R00</t>
  </si>
  <si>
    <t>Potrubí hladké bezešvé v kotelnách D 60,3 x 2,9 mm</t>
  </si>
  <si>
    <t>733121122R00</t>
  </si>
  <si>
    <t>Potrubí hladké bezešvé nízkotlaké D 76 x 3,2 mm</t>
  </si>
  <si>
    <t>733121125R00</t>
  </si>
  <si>
    <t>Potrubí hladké bezešvé nízkotlaké D 89 x 3,6 mm</t>
  </si>
  <si>
    <t>733121132R00</t>
  </si>
  <si>
    <t>Potrubí hladké bezešvé nízkotlaké D 133 x 4,5 mm</t>
  </si>
  <si>
    <t>733-005R</t>
  </si>
  <si>
    <t>Montáž potrubí</t>
  </si>
  <si>
    <t>733190108R00</t>
  </si>
  <si>
    <t>Tlaková zkouška potrubí  DN 50</t>
  </si>
  <si>
    <t>733190109R00</t>
  </si>
  <si>
    <t>Tlaková zkouška potrubí  DN 65</t>
  </si>
  <si>
    <t>Tlaková zkouška potrubí  DN 80</t>
  </si>
  <si>
    <t>733190225R00</t>
  </si>
  <si>
    <t>Tlaková zkouška potrubí  DN 125</t>
  </si>
  <si>
    <t>včetně dodávky vody, uzavření a zabezpeční konců potrubí</t>
  </si>
  <si>
    <t>316331041R</t>
  </si>
  <si>
    <t>Přechod přímý 139,7/88,9</t>
  </si>
  <si>
    <t>316331028R</t>
  </si>
  <si>
    <t>Přechod přímý 88,9/42,4</t>
  </si>
  <si>
    <t>316331029R</t>
  </si>
  <si>
    <t>Přechod přímý 88,9/48,3</t>
  </si>
  <si>
    <t>998733201R00</t>
  </si>
  <si>
    <t>Přesun hmot pro rozvody potrubí, výšky do 6 m</t>
  </si>
  <si>
    <t>998733293R00</t>
  </si>
  <si>
    <t>Příplatek zvětš. přesun, rozvody potrubí do 500 m</t>
  </si>
  <si>
    <t>734213115R00</t>
  </si>
  <si>
    <t>Ventil automatický odvzdušňov., DN 15</t>
  </si>
  <si>
    <t>734421150R00</t>
  </si>
  <si>
    <t>Tlakoměr deformační 0-2,5 MPa</t>
  </si>
  <si>
    <t>734429101R00</t>
  </si>
  <si>
    <t>Montáž tlakoměru 0-2,5 MPa</t>
  </si>
  <si>
    <t>734193241R00</t>
  </si>
  <si>
    <t>Klapka zpětná, mezipřír. DN125 PN6</t>
  </si>
  <si>
    <t>734193238R00</t>
  </si>
  <si>
    <t>Klapka zpětná, mezipřír. DN 80 PN6</t>
  </si>
  <si>
    <t>734193237R00</t>
  </si>
  <si>
    <t>Klapka zpětná, mezipřír. DN 65 PN6</t>
  </si>
  <si>
    <t>734194317R00</t>
  </si>
  <si>
    <t>Klapka uzavírací, mezipřírub. DN 65 PN6</t>
  </si>
  <si>
    <t>734194318R00</t>
  </si>
  <si>
    <t>Klapka uzavírací, mezipřírub. DN 80 PN6</t>
  </si>
  <si>
    <t>734194321R00</t>
  </si>
  <si>
    <t>Klapka uzavírací, mezipřírub. DN 125 PN6</t>
  </si>
  <si>
    <t>734411141R00</t>
  </si>
  <si>
    <t>Teploměr dvoukovový DTR,pevný stonek 60 mm</t>
  </si>
  <si>
    <t>48466211R</t>
  </si>
  <si>
    <t>Nádoba expanzní membránová N 300/6, včetně servisního kohoutu</t>
  </si>
  <si>
    <t>734100812R00</t>
  </si>
  <si>
    <t>Demontáž armatur se dvěma přírubami do DN 100</t>
  </si>
  <si>
    <t>734237116R00</t>
  </si>
  <si>
    <t>Kohout kulový DN 50 PN6</t>
  </si>
  <si>
    <t>734100813R00</t>
  </si>
  <si>
    <t>Demontáž armatur se dvěma přírubami do DN 150</t>
  </si>
  <si>
    <t>734410811R00</t>
  </si>
  <si>
    <t>Demontáž teploměrů přímých a rohových</t>
  </si>
  <si>
    <t>734410851R00</t>
  </si>
  <si>
    <t>Demontáž teploměrů - jímky</t>
  </si>
  <si>
    <t>734420811R00</t>
  </si>
  <si>
    <t>Demontáž tlakoměrů se spodním přípojením</t>
  </si>
  <si>
    <t>734295321R00</t>
  </si>
  <si>
    <t>Kohout kul.vypouštěcí,komplet, DN 15</t>
  </si>
  <si>
    <t>998734201R00</t>
  </si>
  <si>
    <t>Přesun hmot pro armatury, výšky do 6 m</t>
  </si>
  <si>
    <t>998734293R00</t>
  </si>
  <si>
    <t>Příplatek zvětšený přesun, armatury do 500 m</t>
  </si>
  <si>
    <t>767995101R00</t>
  </si>
  <si>
    <t>Výroba a montáž kov. atypických konstr. do 5 kg</t>
  </si>
  <si>
    <t>kg</t>
  </si>
  <si>
    <t>767-R-001</t>
  </si>
  <si>
    <t>Dodávka uložení</t>
  </si>
  <si>
    <t>733191823R00</t>
  </si>
  <si>
    <t>Odřezání třmenových držáků potrubí do DN 65</t>
  </si>
  <si>
    <t>733193810R00</t>
  </si>
  <si>
    <t>Rozřezání konzol pro potrubí z úhel.L 50x50x5 mm</t>
  </si>
  <si>
    <t>včetně domntáže konzol, podpěr a výložníků zakotvených do zdiva jednostranně. Je-li nosná konstrukce vetknuta do zdiva oboustranně, určuje se počet rozžezání dvojnásobným množstvím.</t>
  </si>
  <si>
    <t>733191828R00</t>
  </si>
  <si>
    <t>Odřezání třmenových držáků potrubí do D 133</t>
  </si>
  <si>
    <t>998767201R00</t>
  </si>
  <si>
    <t>Přesun hmot pro zámečnické konstr., výšky do 6 m</t>
  </si>
  <si>
    <t>998767293R00</t>
  </si>
  <si>
    <t>Příplatek zvětš. přesun, zámeč. konstr. do 500 m</t>
  </si>
  <si>
    <t>230170002R00</t>
  </si>
  <si>
    <t>Příprava pro zkoušku těsnosti, DN 50 - 80</t>
  </si>
  <si>
    <t>sada</t>
  </si>
  <si>
    <t>230170003R00</t>
  </si>
  <si>
    <t>Příprava pro zkoušku těsnosti, DN 100 - 125</t>
  </si>
  <si>
    <t>005241010R</t>
  </si>
  <si>
    <t xml:space="preserve">Dokumentace skutečného provedení </t>
  </si>
  <si>
    <t>Soubor</t>
  </si>
  <si>
    <t>Náklady na vyhotovení dokumentace skutečného provedení stavby a její předání objednateli v požadované formě</t>
  </si>
  <si>
    <t>005261030R</t>
  </si>
  <si>
    <t>Nespecifikované montážní práce</t>
  </si>
  <si>
    <t>ON-R-001</t>
  </si>
  <si>
    <t>Mimostaveništní doprava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</si>
  <si>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</si>
  <si>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</si>
  <si>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</si>
  <si>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</si>
  <si>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</si>
  <si>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</si>
  <si>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799-R-002</t>
  </si>
  <si>
    <t>Revize oběhových čerpadel</t>
  </si>
  <si>
    <t>799-R-003</t>
  </si>
  <si>
    <t>Provozní řád</t>
  </si>
  <si>
    <t>799-R-004</t>
  </si>
  <si>
    <t>Zaškolení obsluhy</t>
  </si>
  <si>
    <t>799-R-006</t>
  </si>
  <si>
    <t>Dokladová část k realizaci</t>
  </si>
  <si>
    <t>799-R-007</t>
  </si>
  <si>
    <t>Požární hlídka po dokončení svařovacích prací</t>
  </si>
  <si>
    <t>h</t>
  </si>
  <si>
    <t>M99-R-001</t>
  </si>
  <si>
    <t>Dilatační zkouška</t>
  </si>
  <si>
    <t>M99-R-002</t>
  </si>
  <si>
    <t>Topná zkouška</t>
  </si>
  <si>
    <t>M99-R-003</t>
  </si>
  <si>
    <t>Proplach systému</t>
  </si>
  <si>
    <t>M99-R-004</t>
  </si>
  <si>
    <t>Napuštění vody do systému upravenou vodou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</si>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</sst>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I6" sqref="I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5">
      <c r="A2" s="4"/>
      <c r="B2" s="81" t="s">
        <v>40</v>
      </c>
      <c r="C2" s="8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5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0" t="s">
        <v>47</v>
      </c>
      <c r="E11" s="220"/>
      <c r="F11" s="220"/>
      <c r="G11" s="220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9" t="s">
        <v>48</v>
      </c>
      <c r="E12" s="239"/>
      <c r="F12" s="239"/>
      <c r="G12" s="239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 t="s">
        <v>49</v>
      </c>
      <c r="D13" s="240" t="s">
        <v>43</v>
      </c>
      <c r="E13" s="240"/>
      <c r="F13" s="240"/>
      <c r="G13" s="240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SUMIF(F47:F58,A16,I47:I58)+SUMIF(F47:F58,"PSU",I47:I58)</f>
        <v>0</v>
      </c>
      <c r="J16" s="218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SUMIF(F47:F58,A17,I47:I58)</f>
        <v>0</v>
      </c>
      <c r="J17" s="218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SUMIF(F47:F58,A18,I47:I58)</f>
        <v>0</v>
      </c>
      <c r="J18" s="218"/>
    </row>
    <row r="19" spans="1:10" ht="23.25" customHeight="1" x14ac:dyDescent="0.25">
      <c r="A19" s="141" t="s">
        <v>72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SUMIF(F47:F58,A19,I47:I58)</f>
        <v>0</v>
      </c>
      <c r="J19" s="218"/>
    </row>
    <row r="20" spans="1:10" ht="23.25" customHeight="1" x14ac:dyDescent="0.25">
      <c r="A20" s="141" t="s">
        <v>71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SUMIF(F47:F58,A20,I47:I58)</f>
        <v>0</v>
      </c>
      <c r="J20" s="218"/>
    </row>
    <row r="21" spans="1:10" ht="23.25" customHeight="1" x14ac:dyDescent="0.25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>
        <f>ZakladDPHZakl*SazbaDPH2/100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52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50</v>
      </c>
      <c r="C39" s="204" t="s">
        <v>46</v>
      </c>
      <c r="D39" s="205"/>
      <c r="E39" s="205"/>
      <c r="F39" s="108">
        <f>'Rozpočet Pol'!AC118</f>
        <v>0</v>
      </c>
      <c r="G39" s="109">
        <f>'Rozpočet Pol'!AD118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06" t="s">
        <v>51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53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54</v>
      </c>
      <c r="G46" s="129"/>
      <c r="H46" s="129"/>
      <c r="I46" s="209" t="s">
        <v>28</v>
      </c>
      <c r="J46" s="209"/>
    </row>
    <row r="47" spans="1:10" ht="25.5" customHeight="1" x14ac:dyDescent="0.25">
      <c r="A47" s="122"/>
      <c r="B47" s="130" t="s">
        <v>55</v>
      </c>
      <c r="C47" s="211" t="s">
        <v>56</v>
      </c>
      <c r="D47" s="212"/>
      <c r="E47" s="212"/>
      <c r="F47" s="132" t="s">
        <v>23</v>
      </c>
      <c r="G47" s="133"/>
      <c r="H47" s="133"/>
      <c r="I47" s="210">
        <f>'Rozpočet Pol'!G8</f>
        <v>0</v>
      </c>
      <c r="J47" s="210"/>
    </row>
    <row r="48" spans="1:10" ht="25.5" customHeight="1" x14ac:dyDescent="0.25">
      <c r="A48" s="122"/>
      <c r="B48" s="124" t="s">
        <v>57</v>
      </c>
      <c r="C48" s="202" t="s">
        <v>58</v>
      </c>
      <c r="D48" s="203"/>
      <c r="E48" s="203"/>
      <c r="F48" s="134" t="s">
        <v>24</v>
      </c>
      <c r="G48" s="135"/>
      <c r="H48" s="135"/>
      <c r="I48" s="201">
        <f>'Rozpočet Pol'!G11</f>
        <v>0</v>
      </c>
      <c r="J48" s="201"/>
    </row>
    <row r="49" spans="1:10" ht="25.5" customHeight="1" x14ac:dyDescent="0.25">
      <c r="A49" s="122"/>
      <c r="B49" s="124" t="s">
        <v>59</v>
      </c>
      <c r="C49" s="202" t="s">
        <v>60</v>
      </c>
      <c r="D49" s="203"/>
      <c r="E49" s="203"/>
      <c r="F49" s="134" t="s">
        <v>24</v>
      </c>
      <c r="G49" s="135"/>
      <c r="H49" s="135"/>
      <c r="I49" s="201">
        <f>'Rozpočet Pol'!G20</f>
        <v>0</v>
      </c>
      <c r="J49" s="201"/>
    </row>
    <row r="50" spans="1:10" ht="25.5" customHeight="1" x14ac:dyDescent="0.25">
      <c r="A50" s="122"/>
      <c r="B50" s="124" t="s">
        <v>61</v>
      </c>
      <c r="C50" s="202" t="s">
        <v>62</v>
      </c>
      <c r="D50" s="203"/>
      <c r="E50" s="203"/>
      <c r="F50" s="134" t="s">
        <v>24</v>
      </c>
      <c r="G50" s="135"/>
      <c r="H50" s="135"/>
      <c r="I50" s="201">
        <f>'Rozpočet Pol'!G24</f>
        <v>0</v>
      </c>
      <c r="J50" s="201"/>
    </row>
    <row r="51" spans="1:10" ht="25.5" customHeight="1" x14ac:dyDescent="0.25">
      <c r="A51" s="122"/>
      <c r="B51" s="124" t="s">
        <v>63</v>
      </c>
      <c r="C51" s="202" t="s">
        <v>64</v>
      </c>
      <c r="D51" s="203"/>
      <c r="E51" s="203"/>
      <c r="F51" s="134" t="s">
        <v>24</v>
      </c>
      <c r="G51" s="135"/>
      <c r="H51" s="135"/>
      <c r="I51" s="201">
        <f>'Rozpočet Pol'!G41</f>
        <v>0</v>
      </c>
      <c r="J51" s="201"/>
    </row>
    <row r="52" spans="1:10" ht="25.5" customHeight="1" x14ac:dyDescent="0.25">
      <c r="A52" s="122"/>
      <c r="B52" s="124" t="s">
        <v>65</v>
      </c>
      <c r="C52" s="202" t="s">
        <v>66</v>
      </c>
      <c r="D52" s="203"/>
      <c r="E52" s="203"/>
      <c r="F52" s="134" t="s">
        <v>24</v>
      </c>
      <c r="G52" s="135"/>
      <c r="H52" s="135"/>
      <c r="I52" s="201">
        <f>'Rozpočet Pol'!G63</f>
        <v>0</v>
      </c>
      <c r="J52" s="201"/>
    </row>
    <row r="53" spans="1:10" ht="25.5" customHeight="1" x14ac:dyDescent="0.25">
      <c r="A53" s="122"/>
      <c r="B53" s="124" t="s">
        <v>67</v>
      </c>
      <c r="C53" s="202" t="s">
        <v>68</v>
      </c>
      <c r="D53" s="203"/>
      <c r="E53" s="203"/>
      <c r="F53" s="134" t="s">
        <v>24</v>
      </c>
      <c r="G53" s="135"/>
      <c r="H53" s="135"/>
      <c r="I53" s="201">
        <f>'Rozpočet Pol'!G84</f>
        <v>0</v>
      </c>
      <c r="J53" s="201"/>
    </row>
    <row r="54" spans="1:10" ht="25.5" customHeight="1" x14ac:dyDescent="0.25">
      <c r="A54" s="122"/>
      <c r="B54" s="124" t="s">
        <v>69</v>
      </c>
      <c r="C54" s="202" t="s">
        <v>70</v>
      </c>
      <c r="D54" s="203"/>
      <c r="E54" s="203"/>
      <c r="F54" s="134" t="s">
        <v>25</v>
      </c>
      <c r="G54" s="135"/>
      <c r="H54" s="135"/>
      <c r="I54" s="201">
        <f>'Rozpočet Pol'!G93</f>
        <v>0</v>
      </c>
      <c r="J54" s="201"/>
    </row>
    <row r="55" spans="1:10" ht="25.5" customHeight="1" x14ac:dyDescent="0.25">
      <c r="A55" s="122"/>
      <c r="B55" s="124" t="s">
        <v>71</v>
      </c>
      <c r="C55" s="202" t="s">
        <v>27</v>
      </c>
      <c r="D55" s="203"/>
      <c r="E55" s="203"/>
      <c r="F55" s="134" t="s">
        <v>71</v>
      </c>
      <c r="G55" s="135"/>
      <c r="H55" s="135"/>
      <c r="I55" s="201">
        <f>'Rozpočet Pol'!G96</f>
        <v>0</v>
      </c>
      <c r="J55" s="201"/>
    </row>
    <row r="56" spans="1:10" ht="25.5" customHeight="1" x14ac:dyDescent="0.25">
      <c r="A56" s="122"/>
      <c r="B56" s="124" t="s">
        <v>72</v>
      </c>
      <c r="C56" s="202" t="s">
        <v>26</v>
      </c>
      <c r="D56" s="203"/>
      <c r="E56" s="203"/>
      <c r="F56" s="134" t="s">
        <v>72</v>
      </c>
      <c r="G56" s="135"/>
      <c r="H56" s="135"/>
      <c r="I56" s="201">
        <f>'Rozpočet Pol'!G101</f>
        <v>0</v>
      </c>
      <c r="J56" s="201"/>
    </row>
    <row r="57" spans="1:10" ht="25.5" customHeight="1" x14ac:dyDescent="0.25">
      <c r="A57" s="122"/>
      <c r="B57" s="124" t="s">
        <v>73</v>
      </c>
      <c r="C57" s="202" t="s">
        <v>74</v>
      </c>
      <c r="D57" s="203"/>
      <c r="E57" s="203"/>
      <c r="F57" s="134" t="s">
        <v>23</v>
      </c>
      <c r="G57" s="135"/>
      <c r="H57" s="135"/>
      <c r="I57" s="201">
        <f>'Rozpočet Pol'!G106</f>
        <v>0</v>
      </c>
      <c r="J57" s="201"/>
    </row>
    <row r="58" spans="1:10" ht="25.5" customHeight="1" x14ac:dyDescent="0.25">
      <c r="A58" s="122"/>
      <c r="B58" s="131" t="s">
        <v>75</v>
      </c>
      <c r="C58" s="198" t="s">
        <v>76</v>
      </c>
      <c r="D58" s="199"/>
      <c r="E58" s="199"/>
      <c r="F58" s="136" t="s">
        <v>23</v>
      </c>
      <c r="G58" s="137"/>
      <c r="H58" s="137"/>
      <c r="I58" s="197">
        <f>'Rozpočet Pol'!G112</f>
        <v>0</v>
      </c>
      <c r="J58" s="197"/>
    </row>
    <row r="59" spans="1:10" ht="25.5" customHeight="1" x14ac:dyDescent="0.25">
      <c r="A59" s="123"/>
      <c r="B59" s="127" t="s">
        <v>1</v>
      </c>
      <c r="C59" s="127"/>
      <c r="D59" s="128"/>
      <c r="E59" s="128"/>
      <c r="F59" s="138"/>
      <c r="G59" s="139"/>
      <c r="H59" s="139"/>
      <c r="I59" s="200">
        <f>SUM(I47:I58)</f>
        <v>0</v>
      </c>
      <c r="J59" s="200"/>
    </row>
    <row r="60" spans="1:10" x14ac:dyDescent="0.25">
      <c r="F60" s="140"/>
      <c r="G60" s="96"/>
      <c r="H60" s="140"/>
      <c r="I60" s="96"/>
      <c r="J60" s="96"/>
    </row>
    <row r="61" spans="1:10" x14ac:dyDescent="0.25">
      <c r="F61" s="140"/>
      <c r="G61" s="96"/>
      <c r="H61" s="140"/>
      <c r="I61" s="96"/>
      <c r="J61" s="96"/>
    </row>
    <row r="62" spans="1:10" x14ac:dyDescent="0.25">
      <c r="F62" s="140"/>
      <c r="G62" s="96"/>
      <c r="H62" s="140"/>
      <c r="I62" s="96"/>
      <c r="J6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4" t="s">
        <v>6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79" t="s">
        <v>41</v>
      </c>
      <c r="B2" s="78"/>
      <c r="C2" s="246"/>
      <c r="D2" s="246"/>
      <c r="E2" s="246"/>
      <c r="F2" s="246"/>
      <c r="G2" s="247"/>
    </row>
    <row r="3" spans="1:7" ht="24.9" hidden="1" customHeight="1" x14ac:dyDescent="0.25">
      <c r="A3" s="79" t="s">
        <v>7</v>
      </c>
      <c r="B3" s="78"/>
      <c r="C3" s="246"/>
      <c r="D3" s="246"/>
      <c r="E3" s="246"/>
      <c r="F3" s="246"/>
      <c r="G3" s="247"/>
    </row>
    <row r="4" spans="1:7" ht="24.9" hidden="1" customHeight="1" x14ac:dyDescent="0.25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8"/>
  <sheetViews>
    <sheetView topLeftCell="A21" workbookViewId="0">
      <selection activeCell="G13" sqref="G1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7" t="s">
        <v>6</v>
      </c>
      <c r="B1" s="267"/>
      <c r="C1" s="267"/>
      <c r="D1" s="267"/>
      <c r="E1" s="267"/>
      <c r="F1" s="267"/>
      <c r="G1" s="267"/>
      <c r="AE1" t="s">
        <v>78</v>
      </c>
    </row>
    <row r="2" spans="1:60" ht="25.05" customHeight="1" x14ac:dyDescent="0.25">
      <c r="A2" s="145" t="s">
        <v>77</v>
      </c>
      <c r="B2" s="143"/>
      <c r="C2" s="268" t="s">
        <v>46</v>
      </c>
      <c r="D2" s="269"/>
      <c r="E2" s="269"/>
      <c r="F2" s="269"/>
      <c r="G2" s="270"/>
      <c r="AE2" t="s">
        <v>79</v>
      </c>
    </row>
    <row r="3" spans="1:60" ht="25.05" customHeight="1" x14ac:dyDescent="0.25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80</v>
      </c>
    </row>
    <row r="4" spans="1:60" ht="25.05" hidden="1" customHeight="1" x14ac:dyDescent="0.25">
      <c r="A4" s="146" t="s">
        <v>8</v>
      </c>
      <c r="B4" s="144"/>
      <c r="C4" s="271"/>
      <c r="D4" s="272"/>
      <c r="E4" s="272"/>
      <c r="F4" s="272"/>
      <c r="G4" s="273"/>
      <c r="AE4" t="s">
        <v>81</v>
      </c>
    </row>
    <row r="5" spans="1:60" hidden="1" x14ac:dyDescent="0.25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9.6" x14ac:dyDescent="0.25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2" t="s">
        <v>89</v>
      </c>
      <c r="G7" s="172" t="s">
        <v>28</v>
      </c>
      <c r="H7" s="173" t="s">
        <v>29</v>
      </c>
      <c r="I7" s="173" t="s">
        <v>90</v>
      </c>
      <c r="J7" s="173" t="s">
        <v>30</v>
      </c>
      <c r="K7" s="173" t="s">
        <v>91</v>
      </c>
      <c r="L7" s="173" t="s">
        <v>92</v>
      </c>
      <c r="M7" s="173" t="s">
        <v>93</v>
      </c>
      <c r="N7" s="173" t="s">
        <v>94</v>
      </c>
      <c r="O7" s="173" t="s">
        <v>95</v>
      </c>
      <c r="P7" s="173" t="s">
        <v>96</v>
      </c>
      <c r="Q7" s="173" t="s">
        <v>97</v>
      </c>
      <c r="R7" s="173" t="s">
        <v>98</v>
      </c>
      <c r="S7" s="173" t="s">
        <v>99</v>
      </c>
      <c r="T7" s="173" t="s">
        <v>100</v>
      </c>
      <c r="U7" s="160" t="s">
        <v>101</v>
      </c>
    </row>
    <row r="8" spans="1:60" x14ac:dyDescent="0.25">
      <c r="A8" s="174" t="s">
        <v>102</v>
      </c>
      <c r="B8" s="175" t="s">
        <v>55</v>
      </c>
      <c r="C8" s="176" t="s">
        <v>56</v>
      </c>
      <c r="D8" s="159"/>
      <c r="E8" s="177"/>
      <c r="F8" s="178"/>
      <c r="G8" s="178">
        <f>SUMIF(AE9:AE10,"&lt;&gt;NOR",G9:G10)</f>
        <v>0</v>
      </c>
      <c r="H8" s="178"/>
      <c r="I8" s="178">
        <f>SUM(I9:I10)</f>
        <v>0</v>
      </c>
      <c r="J8" s="178"/>
      <c r="K8" s="178">
        <f>SUM(K9:K10)</f>
        <v>0</v>
      </c>
      <c r="L8" s="178"/>
      <c r="M8" s="178">
        <f>SUM(M9:M10)</f>
        <v>0</v>
      </c>
      <c r="N8" s="159"/>
      <c r="O8" s="159">
        <f>SUM(O9:O10)</f>
        <v>0</v>
      </c>
      <c r="P8" s="159"/>
      <c r="Q8" s="159">
        <f>SUM(Q9:Q10)</f>
        <v>0</v>
      </c>
      <c r="R8" s="159"/>
      <c r="S8" s="159"/>
      <c r="T8" s="174"/>
      <c r="U8" s="159">
        <f>SUM(U9:U10)</f>
        <v>0.92999999999999994</v>
      </c>
      <c r="AE8" t="s">
        <v>103</v>
      </c>
    </row>
    <row r="9" spans="1:60" outlineLevel="1" x14ac:dyDescent="0.25">
      <c r="A9" s="154">
        <v>1</v>
      </c>
      <c r="B9" s="161" t="s">
        <v>104</v>
      </c>
      <c r="C9" s="190" t="s">
        <v>105</v>
      </c>
      <c r="D9" s="163" t="s">
        <v>106</v>
      </c>
      <c r="E9" s="167">
        <v>15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1.4999999999999999E-2</v>
      </c>
      <c r="U9" s="163">
        <f>ROUND(E9*T9,2)</f>
        <v>0.23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>
        <v>2</v>
      </c>
      <c r="B10" s="161" t="s">
        <v>108</v>
      </c>
      <c r="C10" s="190" t="s">
        <v>109</v>
      </c>
      <c r="D10" s="163" t="s">
        <v>106</v>
      </c>
      <c r="E10" s="167">
        <v>5</v>
      </c>
      <c r="F10" s="169"/>
      <c r="G10" s="170">
        <f>ROUND(E10*F10,2)</f>
        <v>0</v>
      </c>
      <c r="H10" s="169"/>
      <c r="I10" s="170">
        <f>ROUND(E10*H10,2)</f>
        <v>0</v>
      </c>
      <c r="J10" s="169"/>
      <c r="K10" s="170">
        <f>ROUND(E10*J10,2)</f>
        <v>0</v>
      </c>
      <c r="L10" s="170">
        <v>21</v>
      </c>
      <c r="M10" s="170">
        <f>G10*(1+L10/100)</f>
        <v>0</v>
      </c>
      <c r="N10" s="163">
        <v>0</v>
      </c>
      <c r="O10" s="163">
        <f>ROUND(E10*N10,5)</f>
        <v>0</v>
      </c>
      <c r="P10" s="163">
        <v>0</v>
      </c>
      <c r="Q10" s="163">
        <f>ROUND(E10*P10,5)</f>
        <v>0</v>
      </c>
      <c r="R10" s="163"/>
      <c r="S10" s="163"/>
      <c r="T10" s="164">
        <v>0.13900000000000001</v>
      </c>
      <c r="U10" s="163">
        <f>ROUND(E10*T10,2)</f>
        <v>0.7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107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x14ac:dyDescent="0.25">
      <c r="A11" s="155" t="s">
        <v>102</v>
      </c>
      <c r="B11" s="162" t="s">
        <v>57</v>
      </c>
      <c r="C11" s="191" t="s">
        <v>58</v>
      </c>
      <c r="D11" s="165"/>
      <c r="E11" s="168"/>
      <c r="F11" s="171"/>
      <c r="G11" s="171">
        <f>SUMIF(AE12:AE19,"&lt;&gt;NOR",G12:G19)</f>
        <v>0</v>
      </c>
      <c r="H11" s="171"/>
      <c r="I11" s="171">
        <f>SUM(I12:I19)</f>
        <v>0</v>
      </c>
      <c r="J11" s="171"/>
      <c r="K11" s="171">
        <f>SUM(K12:K19)</f>
        <v>0</v>
      </c>
      <c r="L11" s="171"/>
      <c r="M11" s="171">
        <f>SUM(M12:M19)</f>
        <v>0</v>
      </c>
      <c r="N11" s="165"/>
      <c r="O11" s="165">
        <f>SUM(O12:O19)</f>
        <v>1.806E-2</v>
      </c>
      <c r="P11" s="165"/>
      <c r="Q11" s="165">
        <f>SUM(Q12:Q19)</f>
        <v>0.22059999999999999</v>
      </c>
      <c r="R11" s="165"/>
      <c r="S11" s="165"/>
      <c r="T11" s="166"/>
      <c r="U11" s="165">
        <f>SUM(U12:U19)</f>
        <v>8.6999999999999993</v>
      </c>
      <c r="AE11" t="s">
        <v>103</v>
      </c>
    </row>
    <row r="12" spans="1:60" outlineLevel="1" x14ac:dyDescent="0.25">
      <c r="A12" s="154">
        <v>3</v>
      </c>
      <c r="B12" s="161" t="s">
        <v>110</v>
      </c>
      <c r="C12" s="190" t="s">
        <v>111</v>
      </c>
      <c r="D12" s="163" t="s">
        <v>106</v>
      </c>
      <c r="E12" s="167">
        <v>6.5</v>
      </c>
      <c r="F12" s="169"/>
      <c r="G12" s="170">
        <f t="shared" ref="G12:G19" si="0">ROUND(E12*F12,2)</f>
        <v>0</v>
      </c>
      <c r="H12" s="169"/>
      <c r="I12" s="170">
        <f t="shared" ref="I12:I19" si="1">ROUND(E12*H12,2)</f>
        <v>0</v>
      </c>
      <c r="J12" s="169"/>
      <c r="K12" s="170">
        <f t="shared" ref="K12:K19" si="2">ROUND(E12*J12,2)</f>
        <v>0</v>
      </c>
      <c r="L12" s="170">
        <v>21</v>
      </c>
      <c r="M12" s="170">
        <f t="shared" ref="M12:M19" si="3">G12*(1+L12/100)</f>
        <v>0</v>
      </c>
      <c r="N12" s="163">
        <v>0</v>
      </c>
      <c r="O12" s="163">
        <f t="shared" ref="O12:O19" si="4">ROUND(E12*N12,5)</f>
        <v>0</v>
      </c>
      <c r="P12" s="163">
        <v>2.3999999999999998E-3</v>
      </c>
      <c r="Q12" s="163">
        <f t="shared" ref="Q12:Q19" si="5">ROUND(E12*P12,5)</f>
        <v>1.5599999999999999E-2</v>
      </c>
      <c r="R12" s="163"/>
      <c r="S12" s="163"/>
      <c r="T12" s="164">
        <v>0.2</v>
      </c>
      <c r="U12" s="163">
        <f t="shared" ref="U12:U19" si="6">ROUND(E12*T12,2)</f>
        <v>1.3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107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>
        <v>4</v>
      </c>
      <c r="B13" s="161" t="s">
        <v>112</v>
      </c>
      <c r="C13" s="190" t="s">
        <v>113</v>
      </c>
      <c r="D13" s="163" t="s">
        <v>106</v>
      </c>
      <c r="E13" s="167">
        <v>6</v>
      </c>
      <c r="F13" s="169"/>
      <c r="G13" s="170">
        <f t="shared" si="0"/>
        <v>0</v>
      </c>
      <c r="H13" s="169"/>
      <c r="I13" s="170">
        <f t="shared" si="1"/>
        <v>0</v>
      </c>
      <c r="J13" s="169"/>
      <c r="K13" s="170">
        <f t="shared" si="2"/>
        <v>0</v>
      </c>
      <c r="L13" s="170">
        <v>21</v>
      </c>
      <c r="M13" s="170">
        <f t="shared" si="3"/>
        <v>0</v>
      </c>
      <c r="N13" s="163">
        <v>0</v>
      </c>
      <c r="O13" s="163">
        <f t="shared" si="4"/>
        <v>0</v>
      </c>
      <c r="P13" s="163">
        <v>2.0999999999999999E-3</v>
      </c>
      <c r="Q13" s="163">
        <f t="shared" si="5"/>
        <v>1.26E-2</v>
      </c>
      <c r="R13" s="163"/>
      <c r="S13" s="163"/>
      <c r="T13" s="164">
        <v>0.2</v>
      </c>
      <c r="U13" s="163">
        <f t="shared" si="6"/>
        <v>1.2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107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5</v>
      </c>
      <c r="B14" s="161" t="s">
        <v>114</v>
      </c>
      <c r="C14" s="190" t="s">
        <v>115</v>
      </c>
      <c r="D14" s="163" t="s">
        <v>106</v>
      </c>
      <c r="E14" s="167">
        <v>4</v>
      </c>
      <c r="F14" s="169"/>
      <c r="G14" s="170">
        <f t="shared" si="0"/>
        <v>0</v>
      </c>
      <c r="H14" s="169"/>
      <c r="I14" s="170">
        <f t="shared" si="1"/>
        <v>0</v>
      </c>
      <c r="J14" s="169"/>
      <c r="K14" s="170">
        <f t="shared" si="2"/>
        <v>0</v>
      </c>
      <c r="L14" s="170">
        <v>21</v>
      </c>
      <c r="M14" s="170">
        <f t="shared" si="3"/>
        <v>0</v>
      </c>
      <c r="N14" s="163">
        <v>0</v>
      </c>
      <c r="O14" s="163">
        <f t="shared" si="4"/>
        <v>0</v>
      </c>
      <c r="P14" s="163">
        <v>4.8099999999999997E-2</v>
      </c>
      <c r="Q14" s="163">
        <f t="shared" si="5"/>
        <v>0.19239999999999999</v>
      </c>
      <c r="R14" s="163"/>
      <c r="S14" s="163"/>
      <c r="T14" s="164">
        <v>0.75</v>
      </c>
      <c r="U14" s="163">
        <f t="shared" si="6"/>
        <v>3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107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0.399999999999999" outlineLevel="1" x14ac:dyDescent="0.25">
      <c r="A15" s="154">
        <v>6</v>
      </c>
      <c r="B15" s="161" t="s">
        <v>116</v>
      </c>
      <c r="C15" s="190" t="s">
        <v>117</v>
      </c>
      <c r="D15" s="163" t="s">
        <v>106</v>
      </c>
      <c r="E15" s="167">
        <v>12</v>
      </c>
      <c r="F15" s="169"/>
      <c r="G15" s="170">
        <f t="shared" si="0"/>
        <v>0</v>
      </c>
      <c r="H15" s="169"/>
      <c r="I15" s="170">
        <f t="shared" si="1"/>
        <v>0</v>
      </c>
      <c r="J15" s="169"/>
      <c r="K15" s="170">
        <f t="shared" si="2"/>
        <v>0</v>
      </c>
      <c r="L15" s="170">
        <v>21</v>
      </c>
      <c r="M15" s="170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</v>
      </c>
      <c r="U15" s="163">
        <f t="shared" si="6"/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>
        <v>7</v>
      </c>
      <c r="B16" s="161" t="s">
        <v>118</v>
      </c>
      <c r="C16" s="190" t="s">
        <v>119</v>
      </c>
      <c r="D16" s="163" t="s">
        <v>106</v>
      </c>
      <c r="E16" s="167">
        <v>12</v>
      </c>
      <c r="F16" s="169"/>
      <c r="G16" s="170">
        <f t="shared" si="0"/>
        <v>0</v>
      </c>
      <c r="H16" s="169"/>
      <c r="I16" s="170">
        <f t="shared" si="1"/>
        <v>0</v>
      </c>
      <c r="J16" s="169"/>
      <c r="K16" s="170">
        <f t="shared" si="2"/>
        <v>0</v>
      </c>
      <c r="L16" s="170">
        <v>21</v>
      </c>
      <c r="M16" s="170">
        <f t="shared" si="3"/>
        <v>0</v>
      </c>
      <c r="N16" s="163">
        <v>5.1000000000000004E-4</v>
      </c>
      <c r="O16" s="163">
        <f t="shared" si="4"/>
        <v>6.1199999999999996E-3</v>
      </c>
      <c r="P16" s="163">
        <v>0</v>
      </c>
      <c r="Q16" s="163">
        <f t="shared" si="5"/>
        <v>0</v>
      </c>
      <c r="R16" s="163"/>
      <c r="S16" s="163"/>
      <c r="T16" s="164">
        <v>0.26700000000000002</v>
      </c>
      <c r="U16" s="163">
        <f t="shared" si="6"/>
        <v>3.2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>
        <v>8</v>
      </c>
      <c r="B17" s="161" t="s">
        <v>120</v>
      </c>
      <c r="C17" s="190" t="s">
        <v>121</v>
      </c>
      <c r="D17" s="163" t="s">
        <v>122</v>
      </c>
      <c r="E17" s="167">
        <v>6</v>
      </c>
      <c r="F17" s="169"/>
      <c r="G17" s="170">
        <f t="shared" si="0"/>
        <v>0</v>
      </c>
      <c r="H17" s="169"/>
      <c r="I17" s="170">
        <f t="shared" si="1"/>
        <v>0</v>
      </c>
      <c r="J17" s="169"/>
      <c r="K17" s="170">
        <f t="shared" si="2"/>
        <v>0</v>
      </c>
      <c r="L17" s="170">
        <v>21</v>
      </c>
      <c r="M17" s="170">
        <f t="shared" si="3"/>
        <v>0</v>
      </c>
      <c r="N17" s="163">
        <v>1.99E-3</v>
      </c>
      <c r="O17" s="163">
        <f t="shared" si="4"/>
        <v>1.1939999999999999E-2</v>
      </c>
      <c r="P17" s="163">
        <v>0</v>
      </c>
      <c r="Q17" s="163">
        <f t="shared" si="5"/>
        <v>0</v>
      </c>
      <c r="R17" s="163"/>
      <c r="S17" s="163"/>
      <c r="T17" s="164">
        <v>0</v>
      </c>
      <c r="U17" s="163">
        <f t="shared" si="6"/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123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>
        <v>9</v>
      </c>
      <c r="B18" s="161" t="s">
        <v>124</v>
      </c>
      <c r="C18" s="190" t="s">
        <v>125</v>
      </c>
      <c r="D18" s="163" t="s">
        <v>0</v>
      </c>
      <c r="E18" s="167">
        <v>138.58250000000001</v>
      </c>
      <c r="F18" s="169"/>
      <c r="G18" s="170">
        <f t="shared" si="0"/>
        <v>0</v>
      </c>
      <c r="H18" s="169"/>
      <c r="I18" s="170">
        <f t="shared" si="1"/>
        <v>0</v>
      </c>
      <c r="J18" s="169"/>
      <c r="K18" s="170">
        <f t="shared" si="2"/>
        <v>0</v>
      </c>
      <c r="L18" s="170">
        <v>21</v>
      </c>
      <c r="M18" s="170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0</v>
      </c>
      <c r="U18" s="163">
        <f t="shared" si="6"/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>
        <v>10</v>
      </c>
      <c r="B19" s="161" t="s">
        <v>126</v>
      </c>
      <c r="C19" s="190" t="s">
        <v>127</v>
      </c>
      <c r="D19" s="163" t="s">
        <v>0</v>
      </c>
      <c r="E19" s="167">
        <v>138.58250000000001</v>
      </c>
      <c r="F19" s="169"/>
      <c r="G19" s="170">
        <f t="shared" si="0"/>
        <v>0</v>
      </c>
      <c r="H19" s="169"/>
      <c r="I19" s="170">
        <f t="shared" si="1"/>
        <v>0</v>
      </c>
      <c r="J19" s="169"/>
      <c r="K19" s="170">
        <f t="shared" si="2"/>
        <v>0</v>
      </c>
      <c r="L19" s="170">
        <v>21</v>
      </c>
      <c r="M19" s="170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0</v>
      </c>
      <c r="U19" s="163">
        <f t="shared" si="6"/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107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5">
      <c r="A20" s="155" t="s">
        <v>102</v>
      </c>
      <c r="B20" s="162" t="s">
        <v>59</v>
      </c>
      <c r="C20" s="191" t="s">
        <v>60</v>
      </c>
      <c r="D20" s="165"/>
      <c r="E20" s="168"/>
      <c r="F20" s="171"/>
      <c r="G20" s="171">
        <f>SUMIF(AE21:AE23,"&lt;&gt;NOR",G21:G23)</f>
        <v>0</v>
      </c>
      <c r="H20" s="171"/>
      <c r="I20" s="171">
        <f>SUM(I21:I23)</f>
        <v>0</v>
      </c>
      <c r="J20" s="171"/>
      <c r="K20" s="171">
        <f>SUM(K21:K23)</f>
        <v>0</v>
      </c>
      <c r="L20" s="171"/>
      <c r="M20" s="171">
        <f>SUM(M21:M23)</f>
        <v>0</v>
      </c>
      <c r="N20" s="165"/>
      <c r="O20" s="165">
        <f>SUM(O21:O23)</f>
        <v>5.1000000000000004E-3</v>
      </c>
      <c r="P20" s="165"/>
      <c r="Q20" s="165">
        <f>SUM(Q21:Q23)</f>
        <v>0</v>
      </c>
      <c r="R20" s="165"/>
      <c r="S20" s="165"/>
      <c r="T20" s="166"/>
      <c r="U20" s="165">
        <f>SUM(U21:U23)</f>
        <v>0.31</v>
      </c>
      <c r="AE20" t="s">
        <v>103</v>
      </c>
    </row>
    <row r="21" spans="1:60" outlineLevel="1" x14ac:dyDescent="0.25">
      <c r="A21" s="154">
        <v>11</v>
      </c>
      <c r="B21" s="161" t="s">
        <v>128</v>
      </c>
      <c r="C21" s="190" t="s">
        <v>129</v>
      </c>
      <c r="D21" s="163" t="s">
        <v>130</v>
      </c>
      <c r="E21" s="167">
        <v>10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63">
        <v>5.1000000000000004E-4</v>
      </c>
      <c r="O21" s="163">
        <f>ROUND(E21*N21,5)</f>
        <v>5.1000000000000004E-3</v>
      </c>
      <c r="P21" s="163">
        <v>0</v>
      </c>
      <c r="Q21" s="163">
        <f>ROUND(E21*P21,5)</f>
        <v>0</v>
      </c>
      <c r="R21" s="163"/>
      <c r="S21" s="163"/>
      <c r="T21" s="164">
        <v>3.1E-2</v>
      </c>
      <c r="U21" s="163">
        <f>ROUND(E21*T21,2)</f>
        <v>0.31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12</v>
      </c>
      <c r="B22" s="161" t="s">
        <v>131</v>
      </c>
      <c r="C22" s="190" t="s">
        <v>132</v>
      </c>
      <c r="D22" s="163" t="s">
        <v>0</v>
      </c>
      <c r="E22" s="167">
        <v>7.1</v>
      </c>
      <c r="F22" s="169"/>
      <c r="G22" s="170">
        <f>ROUND(E22*F22,2)</f>
        <v>0</v>
      </c>
      <c r="H22" s="169"/>
      <c r="I22" s="170">
        <f>ROUND(E22*H22,2)</f>
        <v>0</v>
      </c>
      <c r="J22" s="169"/>
      <c r="K22" s="170">
        <f>ROUND(E22*J22,2)</f>
        <v>0</v>
      </c>
      <c r="L22" s="170">
        <v>21</v>
      </c>
      <c r="M22" s="170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</v>
      </c>
      <c r="U22" s="163">
        <f>ROUND(E22*T22,2)</f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107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>
        <v>13</v>
      </c>
      <c r="B23" s="161" t="s">
        <v>133</v>
      </c>
      <c r="C23" s="190" t="s">
        <v>134</v>
      </c>
      <c r="D23" s="163" t="s">
        <v>0</v>
      </c>
      <c r="E23" s="167">
        <v>7.1</v>
      </c>
      <c r="F23" s="169"/>
      <c r="G23" s="170">
        <f>ROUND(E23*F23,2)</f>
        <v>0</v>
      </c>
      <c r="H23" s="169"/>
      <c r="I23" s="170">
        <f>ROUND(E23*H23,2)</f>
        <v>0</v>
      </c>
      <c r="J23" s="169"/>
      <c r="K23" s="170">
        <f>ROUND(E23*J23,2)</f>
        <v>0</v>
      </c>
      <c r="L23" s="170">
        <v>21</v>
      </c>
      <c r="M23" s="170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</v>
      </c>
      <c r="U23" s="163">
        <f>ROUND(E23*T23,2)</f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5">
      <c r="A24" s="155" t="s">
        <v>102</v>
      </c>
      <c r="B24" s="162" t="s">
        <v>61</v>
      </c>
      <c r="C24" s="191" t="s">
        <v>62</v>
      </c>
      <c r="D24" s="165"/>
      <c r="E24" s="168"/>
      <c r="F24" s="171"/>
      <c r="G24" s="171">
        <f>SUMIF(AE25:AE40,"&lt;&gt;NOR",G25:G40)</f>
        <v>0</v>
      </c>
      <c r="H24" s="171"/>
      <c r="I24" s="171">
        <f>SUM(I25:I40)</f>
        <v>0</v>
      </c>
      <c r="J24" s="171"/>
      <c r="K24" s="171">
        <f>SUM(K25:K40)</f>
        <v>0</v>
      </c>
      <c r="L24" s="171"/>
      <c r="M24" s="171">
        <f>SUM(M25:M40)</f>
        <v>0</v>
      </c>
      <c r="N24" s="165"/>
      <c r="O24" s="165">
        <f>SUM(O25:O40)</f>
        <v>1.2459999999999999E-2</v>
      </c>
      <c r="P24" s="165"/>
      <c r="Q24" s="165">
        <f>SUM(Q25:Q40)</f>
        <v>1.1660000000000001</v>
      </c>
      <c r="R24" s="165"/>
      <c r="S24" s="165"/>
      <c r="T24" s="166"/>
      <c r="U24" s="165">
        <f>SUM(U25:U40)</f>
        <v>41.81</v>
      </c>
      <c r="AE24" t="s">
        <v>103</v>
      </c>
    </row>
    <row r="25" spans="1:60" outlineLevel="1" x14ac:dyDescent="0.25">
      <c r="A25" s="154">
        <v>14</v>
      </c>
      <c r="B25" s="161" t="s">
        <v>135</v>
      </c>
      <c r="C25" s="190" t="s">
        <v>136</v>
      </c>
      <c r="D25" s="163" t="s">
        <v>137</v>
      </c>
      <c r="E25" s="167">
        <v>2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0.87</v>
      </c>
      <c r="U25" s="163">
        <f>ROUND(E25*T25,2)</f>
        <v>1.74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123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1"/>
      <c r="C26" s="248" t="s">
        <v>138</v>
      </c>
      <c r="D26" s="249"/>
      <c r="E26" s="250"/>
      <c r="F26" s="251"/>
      <c r="G26" s="252"/>
      <c r="H26" s="170"/>
      <c r="I26" s="170"/>
      <c r="J26" s="170"/>
      <c r="K26" s="170"/>
      <c r="L26" s="170"/>
      <c r="M26" s="170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139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6" t="str">
        <f>C26</f>
        <v>vč. tepelné izolace a návlekových izolací armatur na primární straně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>
        <v>15</v>
      </c>
      <c r="B27" s="161" t="s">
        <v>140</v>
      </c>
      <c r="C27" s="190" t="s">
        <v>141</v>
      </c>
      <c r="D27" s="163" t="s">
        <v>137</v>
      </c>
      <c r="E27" s="167">
        <v>1</v>
      </c>
      <c r="F27" s="169"/>
      <c r="G27" s="170">
        <f t="shared" ref="G27:G40" si="7">ROUND(E27*F27,2)</f>
        <v>0</v>
      </c>
      <c r="H27" s="169"/>
      <c r="I27" s="170">
        <f t="shared" ref="I27:I40" si="8">ROUND(E27*H27,2)</f>
        <v>0</v>
      </c>
      <c r="J27" s="169"/>
      <c r="K27" s="170">
        <f t="shared" ref="K27:K40" si="9">ROUND(E27*J27,2)</f>
        <v>0</v>
      </c>
      <c r="L27" s="170">
        <v>21</v>
      </c>
      <c r="M27" s="170">
        <f t="shared" ref="M27:M40" si="10">G27*(1+L27/100)</f>
        <v>0</v>
      </c>
      <c r="N27" s="163">
        <v>0</v>
      </c>
      <c r="O27" s="163">
        <f t="shared" ref="O27:O40" si="11">ROUND(E27*N27,5)</f>
        <v>0</v>
      </c>
      <c r="P27" s="163">
        <v>0</v>
      </c>
      <c r="Q27" s="163">
        <f t="shared" ref="Q27:Q40" si="12">ROUND(E27*P27,5)</f>
        <v>0</v>
      </c>
      <c r="R27" s="163"/>
      <c r="S27" s="163"/>
      <c r="T27" s="164">
        <v>0.87</v>
      </c>
      <c r="U27" s="163">
        <f t="shared" ref="U27:U40" si="13">ROUND(E27*T27,2)</f>
        <v>0.87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123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>
        <v>16</v>
      </c>
      <c r="B28" s="161" t="s">
        <v>142</v>
      </c>
      <c r="C28" s="190" t="s">
        <v>143</v>
      </c>
      <c r="D28" s="163" t="s">
        <v>144</v>
      </c>
      <c r="E28" s="167">
        <v>1</v>
      </c>
      <c r="F28" s="169"/>
      <c r="G28" s="170">
        <f t="shared" si="7"/>
        <v>0</v>
      </c>
      <c r="H28" s="169"/>
      <c r="I28" s="170">
        <f t="shared" si="8"/>
        <v>0</v>
      </c>
      <c r="J28" s="169"/>
      <c r="K28" s="170">
        <f t="shared" si="9"/>
        <v>0</v>
      </c>
      <c r="L28" s="170">
        <v>21</v>
      </c>
      <c r="M28" s="170">
        <f t="shared" si="10"/>
        <v>0</v>
      </c>
      <c r="N28" s="163">
        <v>0</v>
      </c>
      <c r="O28" s="163">
        <f t="shared" si="11"/>
        <v>0</v>
      </c>
      <c r="P28" s="163">
        <v>0</v>
      </c>
      <c r="Q28" s="163">
        <f t="shared" si="12"/>
        <v>0</v>
      </c>
      <c r="R28" s="163"/>
      <c r="S28" s="163"/>
      <c r="T28" s="164">
        <v>4.07</v>
      </c>
      <c r="U28" s="163">
        <f t="shared" si="13"/>
        <v>4.07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>
        <v>17</v>
      </c>
      <c r="B29" s="161" t="s">
        <v>145</v>
      </c>
      <c r="C29" s="190" t="s">
        <v>146</v>
      </c>
      <c r="D29" s="163" t="s">
        <v>144</v>
      </c>
      <c r="E29" s="167">
        <v>1</v>
      </c>
      <c r="F29" s="169"/>
      <c r="G29" s="170">
        <f t="shared" si="7"/>
        <v>0</v>
      </c>
      <c r="H29" s="169"/>
      <c r="I29" s="170">
        <f t="shared" si="8"/>
        <v>0</v>
      </c>
      <c r="J29" s="169"/>
      <c r="K29" s="170">
        <f t="shared" si="9"/>
        <v>0</v>
      </c>
      <c r="L29" s="170">
        <v>21</v>
      </c>
      <c r="M29" s="170">
        <f t="shared" si="10"/>
        <v>0</v>
      </c>
      <c r="N29" s="163">
        <v>0</v>
      </c>
      <c r="O29" s="163">
        <f t="shared" si="11"/>
        <v>0</v>
      </c>
      <c r="P29" s="163">
        <v>0.308</v>
      </c>
      <c r="Q29" s="163">
        <f t="shared" si="12"/>
        <v>0.308</v>
      </c>
      <c r="R29" s="163"/>
      <c r="S29" s="163"/>
      <c r="T29" s="164">
        <v>8.5440000000000005</v>
      </c>
      <c r="U29" s="163">
        <f t="shared" si="13"/>
        <v>8.5399999999999991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>
        <v>18</v>
      </c>
      <c r="B30" s="161" t="s">
        <v>147</v>
      </c>
      <c r="C30" s="190" t="s">
        <v>148</v>
      </c>
      <c r="D30" s="163" t="s">
        <v>144</v>
      </c>
      <c r="E30" s="167">
        <v>2</v>
      </c>
      <c r="F30" s="169"/>
      <c r="G30" s="170">
        <f t="shared" si="7"/>
        <v>0</v>
      </c>
      <c r="H30" s="169"/>
      <c r="I30" s="170">
        <f t="shared" si="8"/>
        <v>0</v>
      </c>
      <c r="J30" s="169"/>
      <c r="K30" s="170">
        <f t="shared" si="9"/>
        <v>0</v>
      </c>
      <c r="L30" s="170">
        <v>21</v>
      </c>
      <c r="M30" s="170">
        <f t="shared" si="10"/>
        <v>0</v>
      </c>
      <c r="N30" s="163">
        <v>0</v>
      </c>
      <c r="O30" s="163">
        <f t="shared" si="11"/>
        <v>0</v>
      </c>
      <c r="P30" s="163">
        <v>0.308</v>
      </c>
      <c r="Q30" s="163">
        <f t="shared" si="12"/>
        <v>0.61599999999999999</v>
      </c>
      <c r="R30" s="163"/>
      <c r="S30" s="163"/>
      <c r="T30" s="164">
        <v>8.5440000000000005</v>
      </c>
      <c r="U30" s="163">
        <f t="shared" si="13"/>
        <v>17.09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19</v>
      </c>
      <c r="B31" s="161" t="s">
        <v>149</v>
      </c>
      <c r="C31" s="190" t="s">
        <v>150</v>
      </c>
      <c r="D31" s="163" t="s">
        <v>151</v>
      </c>
      <c r="E31" s="167">
        <v>2</v>
      </c>
      <c r="F31" s="169"/>
      <c r="G31" s="170">
        <f t="shared" si="7"/>
        <v>0</v>
      </c>
      <c r="H31" s="169"/>
      <c r="I31" s="170">
        <f t="shared" si="8"/>
        <v>0</v>
      </c>
      <c r="J31" s="169"/>
      <c r="K31" s="170">
        <f t="shared" si="9"/>
        <v>0</v>
      </c>
      <c r="L31" s="170">
        <v>21</v>
      </c>
      <c r="M31" s="170">
        <f t="shared" si="10"/>
        <v>0</v>
      </c>
      <c r="N31" s="163">
        <v>3.8000000000000002E-4</v>
      </c>
      <c r="O31" s="163">
        <f t="shared" si="11"/>
        <v>7.6000000000000004E-4</v>
      </c>
      <c r="P31" s="163">
        <v>5.1999999999999998E-2</v>
      </c>
      <c r="Q31" s="163">
        <f t="shared" si="12"/>
        <v>0.104</v>
      </c>
      <c r="R31" s="163"/>
      <c r="S31" s="163"/>
      <c r="T31" s="164">
        <v>1</v>
      </c>
      <c r="U31" s="163">
        <f t="shared" si="13"/>
        <v>2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107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>
        <v>20</v>
      </c>
      <c r="B32" s="161" t="s">
        <v>152</v>
      </c>
      <c r="C32" s="190" t="s">
        <v>153</v>
      </c>
      <c r="D32" s="163" t="s">
        <v>144</v>
      </c>
      <c r="E32" s="167">
        <v>1</v>
      </c>
      <c r="F32" s="169"/>
      <c r="G32" s="170">
        <f t="shared" si="7"/>
        <v>0</v>
      </c>
      <c r="H32" s="169"/>
      <c r="I32" s="170">
        <f t="shared" si="8"/>
        <v>0</v>
      </c>
      <c r="J32" s="169"/>
      <c r="K32" s="170">
        <f t="shared" si="9"/>
        <v>0</v>
      </c>
      <c r="L32" s="170">
        <v>21</v>
      </c>
      <c r="M32" s="170">
        <f t="shared" si="10"/>
        <v>0</v>
      </c>
      <c r="N32" s="163">
        <v>0</v>
      </c>
      <c r="O32" s="163">
        <f t="shared" si="11"/>
        <v>0</v>
      </c>
      <c r="P32" s="163">
        <v>0</v>
      </c>
      <c r="Q32" s="163">
        <f t="shared" si="12"/>
        <v>0</v>
      </c>
      <c r="R32" s="163"/>
      <c r="S32" s="163"/>
      <c r="T32" s="164">
        <v>0.98</v>
      </c>
      <c r="U32" s="163">
        <f t="shared" si="13"/>
        <v>0.98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0.399999999999999" outlineLevel="1" x14ac:dyDescent="0.25">
      <c r="A33" s="154">
        <v>21</v>
      </c>
      <c r="B33" s="161" t="s">
        <v>154</v>
      </c>
      <c r="C33" s="190" t="s">
        <v>155</v>
      </c>
      <c r="D33" s="163" t="s">
        <v>144</v>
      </c>
      <c r="E33" s="167">
        <v>1</v>
      </c>
      <c r="F33" s="169"/>
      <c r="G33" s="170">
        <f t="shared" si="7"/>
        <v>0</v>
      </c>
      <c r="H33" s="169"/>
      <c r="I33" s="170">
        <f t="shared" si="8"/>
        <v>0</v>
      </c>
      <c r="J33" s="169"/>
      <c r="K33" s="170">
        <f t="shared" si="9"/>
        <v>0</v>
      </c>
      <c r="L33" s="170">
        <v>21</v>
      </c>
      <c r="M33" s="170">
        <f t="shared" si="10"/>
        <v>0</v>
      </c>
      <c r="N33" s="163">
        <v>0</v>
      </c>
      <c r="O33" s="163">
        <f t="shared" si="11"/>
        <v>0</v>
      </c>
      <c r="P33" s="163">
        <v>0</v>
      </c>
      <c r="Q33" s="163">
        <f t="shared" si="12"/>
        <v>0</v>
      </c>
      <c r="R33" s="163"/>
      <c r="S33" s="163"/>
      <c r="T33" s="164">
        <v>1.46</v>
      </c>
      <c r="U33" s="163">
        <f t="shared" si="13"/>
        <v>1.46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107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>
        <v>22</v>
      </c>
      <c r="B34" s="161" t="s">
        <v>156</v>
      </c>
      <c r="C34" s="190" t="s">
        <v>157</v>
      </c>
      <c r="D34" s="163" t="s">
        <v>144</v>
      </c>
      <c r="E34" s="167">
        <v>1</v>
      </c>
      <c r="F34" s="169"/>
      <c r="G34" s="170">
        <f t="shared" si="7"/>
        <v>0</v>
      </c>
      <c r="H34" s="169"/>
      <c r="I34" s="170">
        <f t="shared" si="8"/>
        <v>0</v>
      </c>
      <c r="J34" s="169"/>
      <c r="K34" s="170">
        <f t="shared" si="9"/>
        <v>0</v>
      </c>
      <c r="L34" s="170">
        <v>21</v>
      </c>
      <c r="M34" s="170">
        <f t="shared" si="10"/>
        <v>0</v>
      </c>
      <c r="N34" s="163">
        <v>0</v>
      </c>
      <c r="O34" s="163">
        <f t="shared" si="11"/>
        <v>0</v>
      </c>
      <c r="P34" s="163">
        <v>0</v>
      </c>
      <c r="Q34" s="163">
        <f t="shared" si="12"/>
        <v>0</v>
      </c>
      <c r="R34" s="163"/>
      <c r="S34" s="163"/>
      <c r="T34" s="164">
        <v>0.23</v>
      </c>
      <c r="U34" s="163">
        <f t="shared" si="13"/>
        <v>0.23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0.399999999999999" outlineLevel="1" x14ac:dyDescent="0.25">
      <c r="A35" s="154">
        <v>23</v>
      </c>
      <c r="B35" s="161" t="s">
        <v>158</v>
      </c>
      <c r="C35" s="190" t="s">
        <v>159</v>
      </c>
      <c r="D35" s="163" t="s">
        <v>144</v>
      </c>
      <c r="E35" s="167">
        <v>1</v>
      </c>
      <c r="F35" s="169"/>
      <c r="G35" s="170">
        <f t="shared" si="7"/>
        <v>0</v>
      </c>
      <c r="H35" s="169"/>
      <c r="I35" s="170">
        <f t="shared" si="8"/>
        <v>0</v>
      </c>
      <c r="J35" s="169"/>
      <c r="K35" s="170">
        <f t="shared" si="9"/>
        <v>0</v>
      </c>
      <c r="L35" s="170">
        <v>21</v>
      </c>
      <c r="M35" s="170">
        <f t="shared" si="10"/>
        <v>0</v>
      </c>
      <c r="N35" s="163">
        <v>0</v>
      </c>
      <c r="O35" s="163">
        <f t="shared" si="11"/>
        <v>0</v>
      </c>
      <c r="P35" s="163">
        <v>0</v>
      </c>
      <c r="Q35" s="163">
        <f t="shared" si="12"/>
        <v>0</v>
      </c>
      <c r="R35" s="163"/>
      <c r="S35" s="163"/>
      <c r="T35" s="164">
        <v>0.63</v>
      </c>
      <c r="U35" s="163">
        <f t="shared" si="13"/>
        <v>0.63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>
        <v>24</v>
      </c>
      <c r="B36" s="161" t="s">
        <v>160</v>
      </c>
      <c r="C36" s="190" t="s">
        <v>161</v>
      </c>
      <c r="D36" s="163" t="s">
        <v>144</v>
      </c>
      <c r="E36" s="167">
        <v>4</v>
      </c>
      <c r="F36" s="169"/>
      <c r="G36" s="170">
        <f t="shared" si="7"/>
        <v>0</v>
      </c>
      <c r="H36" s="169"/>
      <c r="I36" s="170">
        <f t="shared" si="8"/>
        <v>0</v>
      </c>
      <c r="J36" s="169"/>
      <c r="K36" s="170">
        <f t="shared" si="9"/>
        <v>0</v>
      </c>
      <c r="L36" s="170">
        <v>21</v>
      </c>
      <c r="M36" s="170">
        <f t="shared" si="10"/>
        <v>0</v>
      </c>
      <c r="N36" s="163">
        <v>6.9999999999999994E-5</v>
      </c>
      <c r="O36" s="163">
        <f t="shared" si="11"/>
        <v>2.7999999999999998E-4</v>
      </c>
      <c r="P36" s="163">
        <v>2.1000000000000001E-2</v>
      </c>
      <c r="Q36" s="163">
        <f t="shared" si="12"/>
        <v>8.4000000000000005E-2</v>
      </c>
      <c r="R36" s="163"/>
      <c r="S36" s="163"/>
      <c r="T36" s="164">
        <v>0.43</v>
      </c>
      <c r="U36" s="163">
        <f t="shared" si="13"/>
        <v>1.72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107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>
        <v>25</v>
      </c>
      <c r="B37" s="161" t="s">
        <v>162</v>
      </c>
      <c r="C37" s="190" t="s">
        <v>163</v>
      </c>
      <c r="D37" s="163" t="s">
        <v>151</v>
      </c>
      <c r="E37" s="167">
        <v>2</v>
      </c>
      <c r="F37" s="169"/>
      <c r="G37" s="170">
        <f t="shared" si="7"/>
        <v>0</v>
      </c>
      <c r="H37" s="169"/>
      <c r="I37" s="170">
        <f t="shared" si="8"/>
        <v>0</v>
      </c>
      <c r="J37" s="169"/>
      <c r="K37" s="170">
        <f t="shared" si="9"/>
        <v>0</v>
      </c>
      <c r="L37" s="170">
        <v>21</v>
      </c>
      <c r="M37" s="170">
        <f t="shared" si="10"/>
        <v>0</v>
      </c>
      <c r="N37" s="163">
        <v>6.0000000000000002E-5</v>
      </c>
      <c r="O37" s="163">
        <f t="shared" si="11"/>
        <v>1.2E-4</v>
      </c>
      <c r="P37" s="163">
        <v>2.7E-2</v>
      </c>
      <c r="Q37" s="163">
        <f t="shared" si="12"/>
        <v>5.3999999999999999E-2</v>
      </c>
      <c r="R37" s="163"/>
      <c r="S37" s="163"/>
      <c r="T37" s="164">
        <v>0.67</v>
      </c>
      <c r="U37" s="163">
        <f t="shared" si="13"/>
        <v>1.34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>
        <v>26</v>
      </c>
      <c r="B38" s="161" t="s">
        <v>164</v>
      </c>
      <c r="C38" s="190" t="s">
        <v>165</v>
      </c>
      <c r="D38" s="163" t="s">
        <v>151</v>
      </c>
      <c r="E38" s="167">
        <v>10</v>
      </c>
      <c r="F38" s="169"/>
      <c r="G38" s="170">
        <f t="shared" si="7"/>
        <v>0</v>
      </c>
      <c r="H38" s="169"/>
      <c r="I38" s="170">
        <f t="shared" si="8"/>
        <v>0</v>
      </c>
      <c r="J38" s="169"/>
      <c r="K38" s="170">
        <f t="shared" si="9"/>
        <v>0</v>
      </c>
      <c r="L38" s="170">
        <v>21</v>
      </c>
      <c r="M38" s="170">
        <f t="shared" si="10"/>
        <v>0</v>
      </c>
      <c r="N38" s="163">
        <v>1.1299999999999999E-3</v>
      </c>
      <c r="O38" s="163">
        <f t="shared" si="11"/>
        <v>1.1299999999999999E-2</v>
      </c>
      <c r="P38" s="163">
        <v>0</v>
      </c>
      <c r="Q38" s="163">
        <f t="shared" si="12"/>
        <v>0</v>
      </c>
      <c r="R38" s="163"/>
      <c r="S38" s="163"/>
      <c r="T38" s="164">
        <v>0.114</v>
      </c>
      <c r="U38" s="163">
        <f t="shared" si="13"/>
        <v>1.1399999999999999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>
        <v>27</v>
      </c>
      <c r="B39" s="161" t="s">
        <v>166</v>
      </c>
      <c r="C39" s="190" t="s">
        <v>167</v>
      </c>
      <c r="D39" s="163" t="s">
        <v>0</v>
      </c>
      <c r="E39" s="167">
        <v>625.5</v>
      </c>
      <c r="F39" s="169"/>
      <c r="G39" s="170">
        <f t="shared" si="7"/>
        <v>0</v>
      </c>
      <c r="H39" s="169"/>
      <c r="I39" s="170">
        <f t="shared" si="8"/>
        <v>0</v>
      </c>
      <c r="J39" s="169"/>
      <c r="K39" s="170">
        <f t="shared" si="9"/>
        <v>0</v>
      </c>
      <c r="L39" s="170">
        <v>21</v>
      </c>
      <c r="M39" s="170">
        <f t="shared" si="10"/>
        <v>0</v>
      </c>
      <c r="N39" s="163">
        <v>0</v>
      </c>
      <c r="O39" s="163">
        <f t="shared" si="11"/>
        <v>0</v>
      </c>
      <c r="P39" s="163">
        <v>0</v>
      </c>
      <c r="Q39" s="163">
        <f t="shared" si="12"/>
        <v>0</v>
      </c>
      <c r="R39" s="163"/>
      <c r="S39" s="163"/>
      <c r="T39" s="164">
        <v>0</v>
      </c>
      <c r="U39" s="163">
        <f t="shared" si="13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107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>
        <v>28</v>
      </c>
      <c r="B40" s="161" t="s">
        <v>168</v>
      </c>
      <c r="C40" s="190" t="s">
        <v>169</v>
      </c>
      <c r="D40" s="163" t="s">
        <v>0</v>
      </c>
      <c r="E40" s="167">
        <v>625.5</v>
      </c>
      <c r="F40" s="169"/>
      <c r="G40" s="170">
        <f t="shared" si="7"/>
        <v>0</v>
      </c>
      <c r="H40" s="169"/>
      <c r="I40" s="170">
        <f t="shared" si="8"/>
        <v>0</v>
      </c>
      <c r="J40" s="169"/>
      <c r="K40" s="170">
        <f t="shared" si="9"/>
        <v>0</v>
      </c>
      <c r="L40" s="170">
        <v>21</v>
      </c>
      <c r="M40" s="170">
        <f t="shared" si="10"/>
        <v>0</v>
      </c>
      <c r="N40" s="163">
        <v>0</v>
      </c>
      <c r="O40" s="163">
        <f t="shared" si="11"/>
        <v>0</v>
      </c>
      <c r="P40" s="163">
        <v>0</v>
      </c>
      <c r="Q40" s="163">
        <f t="shared" si="12"/>
        <v>0</v>
      </c>
      <c r="R40" s="163"/>
      <c r="S40" s="163"/>
      <c r="T40" s="164">
        <v>0</v>
      </c>
      <c r="U40" s="163">
        <f t="shared" si="13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107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5">
      <c r="A41" s="155" t="s">
        <v>102</v>
      </c>
      <c r="B41" s="162" t="s">
        <v>63</v>
      </c>
      <c r="C41" s="191" t="s">
        <v>64</v>
      </c>
      <c r="D41" s="165"/>
      <c r="E41" s="168"/>
      <c r="F41" s="171"/>
      <c r="G41" s="171">
        <f>SUMIF(AE42:AE62,"&lt;&gt;NOR",G42:G62)</f>
        <v>0</v>
      </c>
      <c r="H41" s="171"/>
      <c r="I41" s="171">
        <f>SUM(I42:I62)</f>
        <v>0</v>
      </c>
      <c r="J41" s="171"/>
      <c r="K41" s="171">
        <f>SUM(K42:K62)</f>
        <v>0</v>
      </c>
      <c r="L41" s="171"/>
      <c r="M41" s="171">
        <f>SUM(M42:M62)</f>
        <v>0</v>
      </c>
      <c r="N41" s="165"/>
      <c r="O41" s="165">
        <f>SUM(O42:O62)</f>
        <v>0.54168000000000005</v>
      </c>
      <c r="P41" s="165"/>
      <c r="Q41" s="165">
        <f>SUM(Q42:Q62)</f>
        <v>0.35011999999999999</v>
      </c>
      <c r="R41" s="165"/>
      <c r="S41" s="165"/>
      <c r="T41" s="166"/>
      <c r="U41" s="165">
        <f>SUM(U42:U62)</f>
        <v>35.32</v>
      </c>
      <c r="AE41" t="s">
        <v>103</v>
      </c>
    </row>
    <row r="42" spans="1:60" outlineLevel="1" x14ac:dyDescent="0.25">
      <c r="A42" s="154">
        <v>29</v>
      </c>
      <c r="B42" s="161" t="s">
        <v>170</v>
      </c>
      <c r="C42" s="190" t="s">
        <v>171</v>
      </c>
      <c r="D42" s="163" t="s">
        <v>130</v>
      </c>
      <c r="E42" s="167">
        <v>16</v>
      </c>
      <c r="F42" s="169"/>
      <c r="G42" s="170">
        <f t="shared" ref="G42:G56" si="14">ROUND(E42*F42,2)</f>
        <v>0</v>
      </c>
      <c r="H42" s="169"/>
      <c r="I42" s="170">
        <f t="shared" ref="I42:I56" si="15">ROUND(E42*H42,2)</f>
        <v>0</v>
      </c>
      <c r="J42" s="169"/>
      <c r="K42" s="170">
        <f t="shared" ref="K42:K56" si="16">ROUND(E42*J42,2)</f>
        <v>0</v>
      </c>
      <c r="L42" s="170">
        <v>21</v>
      </c>
      <c r="M42" s="170">
        <f t="shared" ref="M42:M56" si="17">G42*(1+L42/100)</f>
        <v>0</v>
      </c>
      <c r="N42" s="163">
        <v>1E-4</v>
      </c>
      <c r="O42" s="163">
        <f t="shared" ref="O42:O56" si="18">ROUND(E42*N42,5)</f>
        <v>1.6000000000000001E-3</v>
      </c>
      <c r="P42" s="163">
        <v>1.384E-2</v>
      </c>
      <c r="Q42" s="163">
        <f t="shared" ref="Q42:Q56" si="19">ROUND(E42*P42,5)</f>
        <v>0.22144</v>
      </c>
      <c r="R42" s="163"/>
      <c r="S42" s="163"/>
      <c r="T42" s="164">
        <v>0.19800000000000001</v>
      </c>
      <c r="U42" s="163">
        <f t="shared" ref="U42:U56" si="20">ROUND(E42*T42,2)</f>
        <v>3.17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107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>
        <v>30</v>
      </c>
      <c r="B43" s="161" t="s">
        <v>172</v>
      </c>
      <c r="C43" s="190" t="s">
        <v>173</v>
      </c>
      <c r="D43" s="163" t="s">
        <v>130</v>
      </c>
      <c r="E43" s="167">
        <v>8</v>
      </c>
      <c r="F43" s="169"/>
      <c r="G43" s="170">
        <f t="shared" si="14"/>
        <v>0</v>
      </c>
      <c r="H43" s="169"/>
      <c r="I43" s="170">
        <f t="shared" si="15"/>
        <v>0</v>
      </c>
      <c r="J43" s="169"/>
      <c r="K43" s="170">
        <f t="shared" si="16"/>
        <v>0</v>
      </c>
      <c r="L43" s="170">
        <v>21</v>
      </c>
      <c r="M43" s="170">
        <f t="shared" si="17"/>
        <v>0</v>
      </c>
      <c r="N43" s="163">
        <v>6.0000000000000002E-5</v>
      </c>
      <c r="O43" s="163">
        <f t="shared" si="18"/>
        <v>4.8000000000000001E-4</v>
      </c>
      <c r="P43" s="163">
        <v>8.4100000000000008E-3</v>
      </c>
      <c r="Q43" s="163">
        <f t="shared" si="19"/>
        <v>6.7280000000000006E-2</v>
      </c>
      <c r="R43" s="163"/>
      <c r="S43" s="163"/>
      <c r="T43" s="164">
        <v>0.187</v>
      </c>
      <c r="U43" s="163">
        <f t="shared" si="20"/>
        <v>1.5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>
        <v>31</v>
      </c>
      <c r="B44" s="161" t="s">
        <v>174</v>
      </c>
      <c r="C44" s="190" t="s">
        <v>175</v>
      </c>
      <c r="D44" s="163" t="s">
        <v>130</v>
      </c>
      <c r="E44" s="167">
        <v>4</v>
      </c>
      <c r="F44" s="169"/>
      <c r="G44" s="170">
        <f t="shared" si="14"/>
        <v>0</v>
      </c>
      <c r="H44" s="169"/>
      <c r="I44" s="170">
        <f t="shared" si="15"/>
        <v>0</v>
      </c>
      <c r="J44" s="169"/>
      <c r="K44" s="170">
        <f t="shared" si="16"/>
        <v>0</v>
      </c>
      <c r="L44" s="170">
        <v>21</v>
      </c>
      <c r="M44" s="170">
        <f t="shared" si="17"/>
        <v>0</v>
      </c>
      <c r="N44" s="163">
        <v>5.0000000000000002E-5</v>
      </c>
      <c r="O44" s="163">
        <f t="shared" si="18"/>
        <v>2.0000000000000001E-4</v>
      </c>
      <c r="P44" s="163">
        <v>4.7299999999999998E-3</v>
      </c>
      <c r="Q44" s="163">
        <f t="shared" si="19"/>
        <v>1.8919999999999999E-2</v>
      </c>
      <c r="R44" s="163"/>
      <c r="S44" s="163"/>
      <c r="T44" s="164">
        <v>0.125</v>
      </c>
      <c r="U44" s="163">
        <f t="shared" si="20"/>
        <v>0.5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>
        <v>32</v>
      </c>
      <c r="B45" s="161" t="s">
        <v>174</v>
      </c>
      <c r="C45" s="190" t="s">
        <v>176</v>
      </c>
      <c r="D45" s="163" t="s">
        <v>130</v>
      </c>
      <c r="E45" s="167">
        <v>6</v>
      </c>
      <c r="F45" s="169"/>
      <c r="G45" s="170">
        <f t="shared" si="14"/>
        <v>0</v>
      </c>
      <c r="H45" s="169"/>
      <c r="I45" s="170">
        <f t="shared" si="15"/>
        <v>0</v>
      </c>
      <c r="J45" s="169"/>
      <c r="K45" s="170">
        <f t="shared" si="16"/>
        <v>0</v>
      </c>
      <c r="L45" s="170">
        <v>21</v>
      </c>
      <c r="M45" s="170">
        <f t="shared" si="17"/>
        <v>0</v>
      </c>
      <c r="N45" s="163">
        <v>5.0000000000000002E-5</v>
      </c>
      <c r="O45" s="163">
        <f t="shared" si="18"/>
        <v>2.9999999999999997E-4</v>
      </c>
      <c r="P45" s="163">
        <v>4.7299999999999998E-3</v>
      </c>
      <c r="Q45" s="163">
        <f t="shared" si="19"/>
        <v>2.8379999999999999E-2</v>
      </c>
      <c r="R45" s="163"/>
      <c r="S45" s="163"/>
      <c r="T45" s="164">
        <v>0.125</v>
      </c>
      <c r="U45" s="163">
        <f t="shared" si="20"/>
        <v>0.75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33</v>
      </c>
      <c r="B46" s="161" t="s">
        <v>177</v>
      </c>
      <c r="C46" s="190" t="s">
        <v>178</v>
      </c>
      <c r="D46" s="163" t="s">
        <v>144</v>
      </c>
      <c r="E46" s="167">
        <v>2</v>
      </c>
      <c r="F46" s="169"/>
      <c r="G46" s="170">
        <f t="shared" si="14"/>
        <v>0</v>
      </c>
      <c r="H46" s="169"/>
      <c r="I46" s="170">
        <f t="shared" si="15"/>
        <v>0</v>
      </c>
      <c r="J46" s="169"/>
      <c r="K46" s="170">
        <f t="shared" si="16"/>
        <v>0</v>
      </c>
      <c r="L46" s="170">
        <v>21</v>
      </c>
      <c r="M46" s="170">
        <f t="shared" si="17"/>
        <v>0</v>
      </c>
      <c r="N46" s="163">
        <v>4.0000000000000003E-5</v>
      </c>
      <c r="O46" s="163">
        <f t="shared" si="18"/>
        <v>8.0000000000000007E-5</v>
      </c>
      <c r="P46" s="163">
        <v>7.0499999999999998E-3</v>
      </c>
      <c r="Q46" s="163">
        <f t="shared" si="19"/>
        <v>1.41E-2</v>
      </c>
      <c r="R46" s="163"/>
      <c r="S46" s="163"/>
      <c r="T46" s="164">
        <v>9.2999999999999999E-2</v>
      </c>
      <c r="U46" s="163">
        <f t="shared" si="20"/>
        <v>0.19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>
        <v>34</v>
      </c>
      <c r="B47" s="161" t="s">
        <v>179</v>
      </c>
      <c r="C47" s="190" t="s">
        <v>180</v>
      </c>
      <c r="D47" s="163" t="s">
        <v>130</v>
      </c>
      <c r="E47" s="167">
        <v>5</v>
      </c>
      <c r="F47" s="169"/>
      <c r="G47" s="170">
        <f t="shared" si="14"/>
        <v>0</v>
      </c>
      <c r="H47" s="169"/>
      <c r="I47" s="170">
        <f t="shared" si="15"/>
        <v>0</v>
      </c>
      <c r="J47" s="169"/>
      <c r="K47" s="170">
        <f t="shared" si="16"/>
        <v>0</v>
      </c>
      <c r="L47" s="170">
        <v>21</v>
      </c>
      <c r="M47" s="170">
        <f t="shared" si="17"/>
        <v>0</v>
      </c>
      <c r="N47" s="163">
        <v>8.2199999999999999E-3</v>
      </c>
      <c r="O47" s="163">
        <f t="shared" si="18"/>
        <v>4.1099999999999998E-2</v>
      </c>
      <c r="P47" s="163">
        <v>0</v>
      </c>
      <c r="Q47" s="163">
        <f t="shared" si="19"/>
        <v>0</v>
      </c>
      <c r="R47" s="163"/>
      <c r="S47" s="163"/>
      <c r="T47" s="164">
        <v>0.442</v>
      </c>
      <c r="U47" s="163">
        <f t="shared" si="20"/>
        <v>2.21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35</v>
      </c>
      <c r="B48" s="161" t="s">
        <v>181</v>
      </c>
      <c r="C48" s="190" t="s">
        <v>182</v>
      </c>
      <c r="D48" s="163" t="s">
        <v>130</v>
      </c>
      <c r="E48" s="167">
        <v>6</v>
      </c>
      <c r="F48" s="169"/>
      <c r="G48" s="170">
        <f t="shared" si="14"/>
        <v>0</v>
      </c>
      <c r="H48" s="169"/>
      <c r="I48" s="170">
        <f t="shared" si="15"/>
        <v>0</v>
      </c>
      <c r="J48" s="169"/>
      <c r="K48" s="170">
        <f t="shared" si="16"/>
        <v>0</v>
      </c>
      <c r="L48" s="170">
        <v>21</v>
      </c>
      <c r="M48" s="170">
        <f t="shared" si="17"/>
        <v>0</v>
      </c>
      <c r="N48" s="163">
        <v>7.8399999999999997E-3</v>
      </c>
      <c r="O48" s="163">
        <f t="shared" si="18"/>
        <v>4.7039999999999998E-2</v>
      </c>
      <c r="P48" s="163">
        <v>0</v>
      </c>
      <c r="Q48" s="163">
        <f t="shared" si="19"/>
        <v>0</v>
      </c>
      <c r="R48" s="163"/>
      <c r="S48" s="163"/>
      <c r="T48" s="164">
        <v>0.76600000000000001</v>
      </c>
      <c r="U48" s="163">
        <f t="shared" si="20"/>
        <v>4.5999999999999996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>
        <v>36</v>
      </c>
      <c r="B49" s="161" t="s">
        <v>183</v>
      </c>
      <c r="C49" s="190" t="s">
        <v>184</v>
      </c>
      <c r="D49" s="163" t="s">
        <v>130</v>
      </c>
      <c r="E49" s="167">
        <v>4</v>
      </c>
      <c r="F49" s="169"/>
      <c r="G49" s="170">
        <f t="shared" si="14"/>
        <v>0</v>
      </c>
      <c r="H49" s="169"/>
      <c r="I49" s="170">
        <f t="shared" si="15"/>
        <v>0</v>
      </c>
      <c r="J49" s="169"/>
      <c r="K49" s="170">
        <f t="shared" si="16"/>
        <v>0</v>
      </c>
      <c r="L49" s="170">
        <v>21</v>
      </c>
      <c r="M49" s="170">
        <f t="shared" si="17"/>
        <v>0</v>
      </c>
      <c r="N49" s="163">
        <v>9.5099999999999994E-3</v>
      </c>
      <c r="O49" s="163">
        <f t="shared" si="18"/>
        <v>3.8039999999999997E-2</v>
      </c>
      <c r="P49" s="163">
        <v>0</v>
      </c>
      <c r="Q49" s="163">
        <f t="shared" si="19"/>
        <v>0</v>
      </c>
      <c r="R49" s="163"/>
      <c r="S49" s="163"/>
      <c r="T49" s="164">
        <v>0.55000000000000004</v>
      </c>
      <c r="U49" s="163">
        <f t="shared" si="20"/>
        <v>2.2000000000000002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>
        <v>37</v>
      </c>
      <c r="B50" s="161" t="s">
        <v>185</v>
      </c>
      <c r="C50" s="190" t="s">
        <v>186</v>
      </c>
      <c r="D50" s="163" t="s">
        <v>130</v>
      </c>
      <c r="E50" s="167">
        <v>8</v>
      </c>
      <c r="F50" s="169"/>
      <c r="G50" s="170">
        <f t="shared" si="14"/>
        <v>0</v>
      </c>
      <c r="H50" s="169"/>
      <c r="I50" s="170">
        <f t="shared" si="15"/>
        <v>0</v>
      </c>
      <c r="J50" s="169"/>
      <c r="K50" s="170">
        <f t="shared" si="16"/>
        <v>0</v>
      </c>
      <c r="L50" s="170">
        <v>21</v>
      </c>
      <c r="M50" s="170">
        <f t="shared" si="17"/>
        <v>0</v>
      </c>
      <c r="N50" s="163">
        <v>1.1900000000000001E-2</v>
      </c>
      <c r="O50" s="163">
        <f t="shared" si="18"/>
        <v>9.5200000000000007E-2</v>
      </c>
      <c r="P50" s="163">
        <v>0</v>
      </c>
      <c r="Q50" s="163">
        <f t="shared" si="19"/>
        <v>0</v>
      </c>
      <c r="R50" s="163"/>
      <c r="S50" s="163"/>
      <c r="T50" s="164">
        <v>0.68300000000000005</v>
      </c>
      <c r="U50" s="163">
        <f t="shared" si="20"/>
        <v>5.46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107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>
        <v>38</v>
      </c>
      <c r="B51" s="161" t="s">
        <v>187</v>
      </c>
      <c r="C51" s="190" t="s">
        <v>188</v>
      </c>
      <c r="D51" s="163" t="s">
        <v>130</v>
      </c>
      <c r="E51" s="167">
        <v>16</v>
      </c>
      <c r="F51" s="169"/>
      <c r="G51" s="170">
        <f t="shared" si="14"/>
        <v>0</v>
      </c>
      <c r="H51" s="169"/>
      <c r="I51" s="170">
        <f t="shared" si="15"/>
        <v>0</v>
      </c>
      <c r="J51" s="169"/>
      <c r="K51" s="170">
        <f t="shared" si="16"/>
        <v>0</v>
      </c>
      <c r="L51" s="170">
        <v>21</v>
      </c>
      <c r="M51" s="170">
        <f t="shared" si="17"/>
        <v>0</v>
      </c>
      <c r="N51" s="163">
        <v>1.949E-2</v>
      </c>
      <c r="O51" s="163">
        <f t="shared" si="18"/>
        <v>0.31184000000000001</v>
      </c>
      <c r="P51" s="163">
        <v>0</v>
      </c>
      <c r="Q51" s="163">
        <f t="shared" si="19"/>
        <v>0</v>
      </c>
      <c r="R51" s="163"/>
      <c r="S51" s="163"/>
      <c r="T51" s="164">
        <v>0.84499999999999997</v>
      </c>
      <c r="U51" s="163">
        <f t="shared" si="20"/>
        <v>13.52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>
        <v>39</v>
      </c>
      <c r="B52" s="161" t="s">
        <v>189</v>
      </c>
      <c r="C52" s="190" t="s">
        <v>190</v>
      </c>
      <c r="D52" s="163" t="s">
        <v>130</v>
      </c>
      <c r="E52" s="167">
        <v>30</v>
      </c>
      <c r="F52" s="169"/>
      <c r="G52" s="170">
        <f t="shared" si="14"/>
        <v>0</v>
      </c>
      <c r="H52" s="169"/>
      <c r="I52" s="170">
        <f t="shared" si="15"/>
        <v>0</v>
      </c>
      <c r="J52" s="169"/>
      <c r="K52" s="170">
        <f t="shared" si="16"/>
        <v>0</v>
      </c>
      <c r="L52" s="170">
        <v>21</v>
      </c>
      <c r="M52" s="170">
        <f t="shared" si="17"/>
        <v>0</v>
      </c>
      <c r="N52" s="163">
        <v>0</v>
      </c>
      <c r="O52" s="163">
        <f t="shared" si="18"/>
        <v>0</v>
      </c>
      <c r="P52" s="163">
        <v>0</v>
      </c>
      <c r="Q52" s="163">
        <f t="shared" si="19"/>
        <v>0</v>
      </c>
      <c r="R52" s="163"/>
      <c r="S52" s="163"/>
      <c r="T52" s="164">
        <v>0</v>
      </c>
      <c r="U52" s="163">
        <f t="shared" si="20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107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>
        <v>40</v>
      </c>
      <c r="B53" s="161" t="s">
        <v>191</v>
      </c>
      <c r="C53" s="190" t="s">
        <v>192</v>
      </c>
      <c r="D53" s="163" t="s">
        <v>130</v>
      </c>
      <c r="E53" s="167">
        <v>2</v>
      </c>
      <c r="F53" s="169"/>
      <c r="G53" s="170">
        <f t="shared" si="14"/>
        <v>0</v>
      </c>
      <c r="H53" s="169"/>
      <c r="I53" s="170">
        <f t="shared" si="15"/>
        <v>0</v>
      </c>
      <c r="J53" s="169"/>
      <c r="K53" s="170">
        <f t="shared" si="16"/>
        <v>0</v>
      </c>
      <c r="L53" s="170">
        <v>21</v>
      </c>
      <c r="M53" s="170">
        <f t="shared" si="17"/>
        <v>0</v>
      </c>
      <c r="N53" s="163">
        <v>0</v>
      </c>
      <c r="O53" s="163">
        <f t="shared" si="18"/>
        <v>0</v>
      </c>
      <c r="P53" s="163">
        <v>0</v>
      </c>
      <c r="Q53" s="163">
        <f t="shared" si="19"/>
        <v>0</v>
      </c>
      <c r="R53" s="163"/>
      <c r="S53" s="163"/>
      <c r="T53" s="164">
        <v>3.2000000000000001E-2</v>
      </c>
      <c r="U53" s="163">
        <f t="shared" si="20"/>
        <v>0.06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41</v>
      </c>
      <c r="B54" s="161" t="s">
        <v>193</v>
      </c>
      <c r="C54" s="190" t="s">
        <v>194</v>
      </c>
      <c r="D54" s="163" t="s">
        <v>130</v>
      </c>
      <c r="E54" s="167">
        <v>4</v>
      </c>
      <c r="F54" s="169"/>
      <c r="G54" s="170">
        <f t="shared" si="14"/>
        <v>0</v>
      </c>
      <c r="H54" s="169"/>
      <c r="I54" s="170">
        <f t="shared" si="15"/>
        <v>0</v>
      </c>
      <c r="J54" s="169"/>
      <c r="K54" s="170">
        <f t="shared" si="16"/>
        <v>0</v>
      </c>
      <c r="L54" s="170">
        <v>21</v>
      </c>
      <c r="M54" s="170">
        <f t="shared" si="17"/>
        <v>0</v>
      </c>
      <c r="N54" s="163">
        <v>0</v>
      </c>
      <c r="O54" s="163">
        <f t="shared" si="18"/>
        <v>0</v>
      </c>
      <c r="P54" s="163">
        <v>0</v>
      </c>
      <c r="Q54" s="163">
        <f t="shared" si="19"/>
        <v>0</v>
      </c>
      <c r="R54" s="163"/>
      <c r="S54" s="163"/>
      <c r="T54" s="164">
        <v>4.1000000000000002E-2</v>
      </c>
      <c r="U54" s="163">
        <f t="shared" si="20"/>
        <v>0.16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107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>
        <v>42</v>
      </c>
      <c r="B55" s="161" t="s">
        <v>193</v>
      </c>
      <c r="C55" s="190" t="s">
        <v>195</v>
      </c>
      <c r="D55" s="163" t="s">
        <v>130</v>
      </c>
      <c r="E55" s="167">
        <v>8</v>
      </c>
      <c r="F55" s="169"/>
      <c r="G55" s="170">
        <f t="shared" si="14"/>
        <v>0</v>
      </c>
      <c r="H55" s="169"/>
      <c r="I55" s="170">
        <f t="shared" si="15"/>
        <v>0</v>
      </c>
      <c r="J55" s="169"/>
      <c r="K55" s="170">
        <f t="shared" si="16"/>
        <v>0</v>
      </c>
      <c r="L55" s="170">
        <v>21</v>
      </c>
      <c r="M55" s="170">
        <f t="shared" si="17"/>
        <v>0</v>
      </c>
      <c r="N55" s="163">
        <v>0</v>
      </c>
      <c r="O55" s="163">
        <f t="shared" si="18"/>
        <v>0</v>
      </c>
      <c r="P55" s="163">
        <v>0</v>
      </c>
      <c r="Q55" s="163">
        <f t="shared" si="19"/>
        <v>0</v>
      </c>
      <c r="R55" s="163"/>
      <c r="S55" s="163"/>
      <c r="T55" s="164">
        <v>4.1000000000000002E-2</v>
      </c>
      <c r="U55" s="163">
        <f t="shared" si="20"/>
        <v>0.33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43</v>
      </c>
      <c r="B56" s="161" t="s">
        <v>196</v>
      </c>
      <c r="C56" s="190" t="s">
        <v>197</v>
      </c>
      <c r="D56" s="163" t="s">
        <v>130</v>
      </c>
      <c r="E56" s="167">
        <v>16</v>
      </c>
      <c r="F56" s="169"/>
      <c r="G56" s="170">
        <f t="shared" si="14"/>
        <v>0</v>
      </c>
      <c r="H56" s="169"/>
      <c r="I56" s="170">
        <f t="shared" si="15"/>
        <v>0</v>
      </c>
      <c r="J56" s="169"/>
      <c r="K56" s="170">
        <f t="shared" si="16"/>
        <v>0</v>
      </c>
      <c r="L56" s="170">
        <v>21</v>
      </c>
      <c r="M56" s="170">
        <f t="shared" si="17"/>
        <v>0</v>
      </c>
      <c r="N56" s="163">
        <v>0</v>
      </c>
      <c r="O56" s="163">
        <f t="shared" si="18"/>
        <v>0</v>
      </c>
      <c r="P56" s="163">
        <v>0</v>
      </c>
      <c r="Q56" s="163">
        <f t="shared" si="19"/>
        <v>0</v>
      </c>
      <c r="R56" s="163"/>
      <c r="S56" s="163"/>
      <c r="T56" s="164">
        <v>4.2000000000000003E-2</v>
      </c>
      <c r="U56" s="163">
        <f t="shared" si="20"/>
        <v>0.67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107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1"/>
      <c r="C57" s="248" t="s">
        <v>198</v>
      </c>
      <c r="D57" s="249"/>
      <c r="E57" s="250"/>
      <c r="F57" s="251"/>
      <c r="G57" s="252"/>
      <c r="H57" s="170"/>
      <c r="I57" s="170"/>
      <c r="J57" s="170"/>
      <c r="K57" s="170"/>
      <c r="L57" s="170"/>
      <c r="M57" s="170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139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včetně dodávky vody, uzavření a zabezpeční konců potrubí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>
        <v>44</v>
      </c>
      <c r="B58" s="161" t="s">
        <v>199</v>
      </c>
      <c r="C58" s="190" t="s">
        <v>200</v>
      </c>
      <c r="D58" s="163" t="s">
        <v>144</v>
      </c>
      <c r="E58" s="167">
        <v>2</v>
      </c>
      <c r="F58" s="169"/>
      <c r="G58" s="170">
        <f>ROUND(E58*F58,2)</f>
        <v>0</v>
      </c>
      <c r="H58" s="169"/>
      <c r="I58" s="170">
        <f>ROUND(E58*H58,2)</f>
        <v>0</v>
      </c>
      <c r="J58" s="169"/>
      <c r="K58" s="170">
        <f>ROUND(E58*J58,2)</f>
        <v>0</v>
      </c>
      <c r="L58" s="170">
        <v>21</v>
      </c>
      <c r="M58" s="170">
        <f>G58*(1+L58/100)</f>
        <v>0</v>
      </c>
      <c r="N58" s="163">
        <v>1.74E-3</v>
      </c>
      <c r="O58" s="163">
        <f>ROUND(E58*N58,5)</f>
        <v>3.48E-3</v>
      </c>
      <c r="P58" s="163">
        <v>0</v>
      </c>
      <c r="Q58" s="163">
        <f>ROUND(E58*P58,5)</f>
        <v>0</v>
      </c>
      <c r="R58" s="163"/>
      <c r="S58" s="163"/>
      <c r="T58" s="164">
        <v>0</v>
      </c>
      <c r="U58" s="163">
        <f>ROUND(E58*T58,2)</f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123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>
        <v>45</v>
      </c>
      <c r="B59" s="161" t="s">
        <v>201</v>
      </c>
      <c r="C59" s="190" t="s">
        <v>202</v>
      </c>
      <c r="D59" s="163" t="s">
        <v>144</v>
      </c>
      <c r="E59" s="167">
        <v>2</v>
      </c>
      <c r="F59" s="169"/>
      <c r="G59" s="170">
        <f>ROUND(E59*F59,2)</f>
        <v>0</v>
      </c>
      <c r="H59" s="169"/>
      <c r="I59" s="170">
        <f>ROUND(E59*H59,2)</f>
        <v>0</v>
      </c>
      <c r="J59" s="169"/>
      <c r="K59" s="170">
        <f>ROUND(E59*J59,2)</f>
        <v>0</v>
      </c>
      <c r="L59" s="170">
        <v>21</v>
      </c>
      <c r="M59" s="170">
        <f>G59*(1+L59/100)</f>
        <v>0</v>
      </c>
      <c r="N59" s="163">
        <v>5.5000000000000003E-4</v>
      </c>
      <c r="O59" s="163">
        <f>ROUND(E59*N59,5)</f>
        <v>1.1000000000000001E-3</v>
      </c>
      <c r="P59" s="163">
        <v>0</v>
      </c>
      <c r="Q59" s="163">
        <f>ROUND(E59*P59,5)</f>
        <v>0</v>
      </c>
      <c r="R59" s="163"/>
      <c r="S59" s="163"/>
      <c r="T59" s="164">
        <v>0</v>
      </c>
      <c r="U59" s="163">
        <f>ROUND(E59*T59,2)</f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>
        <v>46</v>
      </c>
      <c r="B60" s="161" t="s">
        <v>203</v>
      </c>
      <c r="C60" s="190" t="s">
        <v>204</v>
      </c>
      <c r="D60" s="163" t="s">
        <v>144</v>
      </c>
      <c r="E60" s="167">
        <v>2</v>
      </c>
      <c r="F60" s="169"/>
      <c r="G60" s="170">
        <f>ROUND(E60*F60,2)</f>
        <v>0</v>
      </c>
      <c r="H60" s="169"/>
      <c r="I60" s="170">
        <f>ROUND(E60*H60,2)</f>
        <v>0</v>
      </c>
      <c r="J60" s="169"/>
      <c r="K60" s="170">
        <f>ROUND(E60*J60,2)</f>
        <v>0</v>
      </c>
      <c r="L60" s="170">
        <v>21</v>
      </c>
      <c r="M60" s="170">
        <f>G60*(1+L60/100)</f>
        <v>0</v>
      </c>
      <c r="N60" s="163">
        <v>6.0999999999999997E-4</v>
      </c>
      <c r="O60" s="163">
        <f>ROUND(E60*N60,5)</f>
        <v>1.2199999999999999E-3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123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47</v>
      </c>
      <c r="B61" s="161" t="s">
        <v>205</v>
      </c>
      <c r="C61" s="190" t="s">
        <v>206</v>
      </c>
      <c r="D61" s="163" t="s">
        <v>0</v>
      </c>
      <c r="E61" s="167">
        <v>265.25700000000001</v>
      </c>
      <c r="F61" s="169"/>
      <c r="G61" s="170">
        <f>ROUND(E61*F61,2)</f>
        <v>0</v>
      </c>
      <c r="H61" s="169"/>
      <c r="I61" s="170">
        <f>ROUND(E61*H61,2)</f>
        <v>0</v>
      </c>
      <c r="J61" s="169"/>
      <c r="K61" s="170">
        <f>ROUND(E61*J61,2)</f>
        <v>0</v>
      </c>
      <c r="L61" s="170">
        <v>21</v>
      </c>
      <c r="M61" s="170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>
        <v>48</v>
      </c>
      <c r="B62" s="161" t="s">
        <v>207</v>
      </c>
      <c r="C62" s="190" t="s">
        <v>208</v>
      </c>
      <c r="D62" s="163" t="s">
        <v>0</v>
      </c>
      <c r="E62" s="167">
        <v>265.25700000000001</v>
      </c>
      <c r="F62" s="169"/>
      <c r="G62" s="170">
        <f>ROUND(E62*F62,2)</f>
        <v>0</v>
      </c>
      <c r="H62" s="169"/>
      <c r="I62" s="170">
        <f>ROUND(E62*H62,2)</f>
        <v>0</v>
      </c>
      <c r="J62" s="169"/>
      <c r="K62" s="170">
        <f>ROUND(E62*J62,2)</f>
        <v>0</v>
      </c>
      <c r="L62" s="170">
        <v>21</v>
      </c>
      <c r="M62" s="170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5">
      <c r="A63" s="155" t="s">
        <v>102</v>
      </c>
      <c r="B63" s="162" t="s">
        <v>65</v>
      </c>
      <c r="C63" s="191" t="s">
        <v>66</v>
      </c>
      <c r="D63" s="165"/>
      <c r="E63" s="168"/>
      <c r="F63" s="171"/>
      <c r="G63" s="171">
        <f>SUMIF(AE64:AE83,"&lt;&gt;NOR",G64:G83)</f>
        <v>0</v>
      </c>
      <c r="H63" s="171"/>
      <c r="I63" s="171">
        <f>SUM(I64:I83)</f>
        <v>0</v>
      </c>
      <c r="J63" s="171"/>
      <c r="K63" s="171">
        <f>SUM(K64:K83)</f>
        <v>0</v>
      </c>
      <c r="L63" s="171"/>
      <c r="M63" s="171">
        <f>SUM(M64:M83)</f>
        <v>0</v>
      </c>
      <c r="N63" s="165"/>
      <c r="O63" s="165">
        <f>SUM(O64:O83)</f>
        <v>0.28278000000000003</v>
      </c>
      <c r="P63" s="165"/>
      <c r="Q63" s="165">
        <f>SUM(Q64:Q83)</f>
        <v>1.41771</v>
      </c>
      <c r="R63" s="165"/>
      <c r="S63" s="165"/>
      <c r="T63" s="166"/>
      <c r="U63" s="165">
        <f>SUM(U64:U83)</f>
        <v>33.839999999999996</v>
      </c>
      <c r="AE63" t="s">
        <v>103</v>
      </c>
    </row>
    <row r="64" spans="1:60" outlineLevel="1" x14ac:dyDescent="0.25">
      <c r="A64" s="154">
        <v>49</v>
      </c>
      <c r="B64" s="161" t="s">
        <v>209</v>
      </c>
      <c r="C64" s="190" t="s">
        <v>210</v>
      </c>
      <c r="D64" s="163" t="s">
        <v>144</v>
      </c>
      <c r="E64" s="167">
        <v>3</v>
      </c>
      <c r="F64" s="169"/>
      <c r="G64" s="170">
        <f t="shared" ref="G64:G83" si="21">ROUND(E64*F64,2)</f>
        <v>0</v>
      </c>
      <c r="H64" s="169"/>
      <c r="I64" s="170">
        <f t="shared" ref="I64:I83" si="22">ROUND(E64*H64,2)</f>
        <v>0</v>
      </c>
      <c r="J64" s="169"/>
      <c r="K64" s="170">
        <f t="shared" ref="K64:K83" si="23">ROUND(E64*J64,2)</f>
        <v>0</v>
      </c>
      <c r="L64" s="170">
        <v>21</v>
      </c>
      <c r="M64" s="170">
        <f t="shared" ref="M64:M83" si="24">G64*(1+L64/100)</f>
        <v>0</v>
      </c>
      <c r="N64" s="163">
        <v>0</v>
      </c>
      <c r="O64" s="163">
        <f t="shared" ref="O64:O83" si="25">ROUND(E64*N64,5)</f>
        <v>0</v>
      </c>
      <c r="P64" s="163">
        <v>0</v>
      </c>
      <c r="Q64" s="163">
        <f t="shared" ref="Q64:Q83" si="26">ROUND(E64*P64,5)</f>
        <v>0</v>
      </c>
      <c r="R64" s="163"/>
      <c r="S64" s="163"/>
      <c r="T64" s="164">
        <v>6.2E-2</v>
      </c>
      <c r="U64" s="163">
        <f t="shared" ref="U64:U83" si="27">ROUND(E64*T64,2)</f>
        <v>0.19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107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>
        <v>50</v>
      </c>
      <c r="B65" s="161" t="s">
        <v>211</v>
      </c>
      <c r="C65" s="190" t="s">
        <v>212</v>
      </c>
      <c r="D65" s="163" t="s">
        <v>144</v>
      </c>
      <c r="E65" s="167">
        <v>1</v>
      </c>
      <c r="F65" s="169"/>
      <c r="G65" s="170">
        <f t="shared" si="21"/>
        <v>0</v>
      </c>
      <c r="H65" s="169"/>
      <c r="I65" s="170">
        <f t="shared" si="22"/>
        <v>0</v>
      </c>
      <c r="J65" s="169"/>
      <c r="K65" s="170">
        <f t="shared" si="23"/>
        <v>0</v>
      </c>
      <c r="L65" s="170">
        <v>21</v>
      </c>
      <c r="M65" s="170">
        <f t="shared" si="24"/>
        <v>0</v>
      </c>
      <c r="N65" s="163">
        <v>2.5200000000000001E-3</v>
      </c>
      <c r="O65" s="163">
        <f t="shared" si="25"/>
        <v>2.5200000000000001E-3</v>
      </c>
      <c r="P65" s="163">
        <v>0</v>
      </c>
      <c r="Q65" s="163">
        <f t="shared" si="26"/>
        <v>0</v>
      </c>
      <c r="R65" s="163"/>
      <c r="S65" s="163"/>
      <c r="T65" s="164">
        <v>0.433</v>
      </c>
      <c r="U65" s="163">
        <f t="shared" si="27"/>
        <v>0.43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>
        <v>51</v>
      </c>
      <c r="B66" s="161" t="s">
        <v>213</v>
      </c>
      <c r="C66" s="190" t="s">
        <v>214</v>
      </c>
      <c r="D66" s="163" t="s">
        <v>144</v>
      </c>
      <c r="E66" s="167">
        <v>1</v>
      </c>
      <c r="F66" s="169"/>
      <c r="G66" s="170">
        <f t="shared" si="21"/>
        <v>0</v>
      </c>
      <c r="H66" s="169"/>
      <c r="I66" s="170">
        <f t="shared" si="22"/>
        <v>0</v>
      </c>
      <c r="J66" s="169"/>
      <c r="K66" s="170">
        <f t="shared" si="23"/>
        <v>0</v>
      </c>
      <c r="L66" s="170">
        <v>21</v>
      </c>
      <c r="M66" s="170">
        <f t="shared" si="24"/>
        <v>0</v>
      </c>
      <c r="N66" s="163">
        <v>1.8699999999999999E-3</v>
      </c>
      <c r="O66" s="163">
        <f t="shared" si="25"/>
        <v>1.8699999999999999E-3</v>
      </c>
      <c r="P66" s="163">
        <v>0</v>
      </c>
      <c r="Q66" s="163">
        <f t="shared" si="26"/>
        <v>0</v>
      </c>
      <c r="R66" s="163"/>
      <c r="S66" s="163"/>
      <c r="T66" s="164">
        <v>0.433</v>
      </c>
      <c r="U66" s="163">
        <f t="shared" si="27"/>
        <v>0.43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>
        <v>52</v>
      </c>
      <c r="B67" s="161" t="s">
        <v>215</v>
      </c>
      <c r="C67" s="190" t="s">
        <v>216</v>
      </c>
      <c r="D67" s="163" t="s">
        <v>144</v>
      </c>
      <c r="E67" s="167">
        <v>1</v>
      </c>
      <c r="F67" s="169"/>
      <c r="G67" s="170">
        <f t="shared" si="21"/>
        <v>0</v>
      </c>
      <c r="H67" s="169"/>
      <c r="I67" s="170">
        <f t="shared" si="22"/>
        <v>0</v>
      </c>
      <c r="J67" s="169"/>
      <c r="K67" s="170">
        <f t="shared" si="23"/>
        <v>0</v>
      </c>
      <c r="L67" s="170">
        <v>21</v>
      </c>
      <c r="M67" s="170">
        <f t="shared" si="24"/>
        <v>0</v>
      </c>
      <c r="N67" s="163">
        <v>9.9799999999999993E-3</v>
      </c>
      <c r="O67" s="163">
        <f t="shared" si="25"/>
        <v>9.9799999999999993E-3</v>
      </c>
      <c r="P67" s="163">
        <v>0</v>
      </c>
      <c r="Q67" s="163">
        <f t="shared" si="26"/>
        <v>0</v>
      </c>
      <c r="R67" s="163"/>
      <c r="S67" s="163"/>
      <c r="T67" s="164">
        <v>0.27100000000000002</v>
      </c>
      <c r="U67" s="163">
        <f t="shared" si="27"/>
        <v>0.27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107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>
        <v>53</v>
      </c>
      <c r="B68" s="161" t="s">
        <v>217</v>
      </c>
      <c r="C68" s="190" t="s">
        <v>218</v>
      </c>
      <c r="D68" s="163" t="s">
        <v>144</v>
      </c>
      <c r="E68" s="167">
        <v>2</v>
      </c>
      <c r="F68" s="169"/>
      <c r="G68" s="170">
        <f t="shared" si="21"/>
        <v>0</v>
      </c>
      <c r="H68" s="169"/>
      <c r="I68" s="170">
        <f t="shared" si="22"/>
        <v>0</v>
      </c>
      <c r="J68" s="169"/>
      <c r="K68" s="170">
        <f t="shared" si="23"/>
        <v>0</v>
      </c>
      <c r="L68" s="170">
        <v>21</v>
      </c>
      <c r="M68" s="170">
        <f t="shared" si="24"/>
        <v>0</v>
      </c>
      <c r="N68" s="163">
        <v>6.2899999999999996E-3</v>
      </c>
      <c r="O68" s="163">
        <f t="shared" si="25"/>
        <v>1.2579999999999999E-2</v>
      </c>
      <c r="P68" s="163">
        <v>0</v>
      </c>
      <c r="Q68" s="163">
        <f t="shared" si="26"/>
        <v>0</v>
      </c>
      <c r="R68" s="163"/>
      <c r="S68" s="163"/>
      <c r="T68" s="164">
        <v>0.251</v>
      </c>
      <c r="U68" s="163">
        <f t="shared" si="27"/>
        <v>0.5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107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>
        <v>54</v>
      </c>
      <c r="B69" s="161" t="s">
        <v>219</v>
      </c>
      <c r="C69" s="190" t="s">
        <v>220</v>
      </c>
      <c r="D69" s="163" t="s">
        <v>144</v>
      </c>
      <c r="E69" s="167">
        <v>1</v>
      </c>
      <c r="F69" s="169"/>
      <c r="G69" s="170">
        <f t="shared" si="21"/>
        <v>0</v>
      </c>
      <c r="H69" s="169"/>
      <c r="I69" s="170">
        <f t="shared" si="22"/>
        <v>0</v>
      </c>
      <c r="J69" s="169"/>
      <c r="K69" s="170">
        <f t="shared" si="23"/>
        <v>0</v>
      </c>
      <c r="L69" s="170">
        <v>21</v>
      </c>
      <c r="M69" s="170">
        <f t="shared" si="24"/>
        <v>0</v>
      </c>
      <c r="N69" s="163">
        <v>4.2399999999999998E-3</v>
      </c>
      <c r="O69" s="163">
        <f t="shared" si="25"/>
        <v>4.2399999999999998E-3</v>
      </c>
      <c r="P69" s="163">
        <v>0</v>
      </c>
      <c r="Q69" s="163">
        <f t="shared" si="26"/>
        <v>0</v>
      </c>
      <c r="R69" s="163"/>
      <c r="S69" s="163"/>
      <c r="T69" s="164">
        <v>0.151</v>
      </c>
      <c r="U69" s="163">
        <f t="shared" si="27"/>
        <v>0.15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107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55</v>
      </c>
      <c r="B70" s="161" t="s">
        <v>221</v>
      </c>
      <c r="C70" s="190" t="s">
        <v>222</v>
      </c>
      <c r="D70" s="163" t="s">
        <v>144</v>
      </c>
      <c r="E70" s="167">
        <v>4</v>
      </c>
      <c r="F70" s="169"/>
      <c r="G70" s="170">
        <f t="shared" si="21"/>
        <v>0</v>
      </c>
      <c r="H70" s="169"/>
      <c r="I70" s="170">
        <f t="shared" si="22"/>
        <v>0</v>
      </c>
      <c r="J70" s="169"/>
      <c r="K70" s="170">
        <f t="shared" si="23"/>
        <v>0</v>
      </c>
      <c r="L70" s="170">
        <v>21</v>
      </c>
      <c r="M70" s="170">
        <f t="shared" si="24"/>
        <v>0</v>
      </c>
      <c r="N70" s="163">
        <v>7.5399999999999998E-3</v>
      </c>
      <c r="O70" s="163">
        <f t="shared" si="25"/>
        <v>3.0159999999999999E-2</v>
      </c>
      <c r="P70" s="163">
        <v>0</v>
      </c>
      <c r="Q70" s="163">
        <f t="shared" si="26"/>
        <v>0</v>
      </c>
      <c r="R70" s="163"/>
      <c r="S70" s="163"/>
      <c r="T70" s="164">
        <v>0.151</v>
      </c>
      <c r="U70" s="163">
        <f t="shared" si="27"/>
        <v>0.6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107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>
        <v>56</v>
      </c>
      <c r="B71" s="161" t="s">
        <v>223</v>
      </c>
      <c r="C71" s="190" t="s">
        <v>224</v>
      </c>
      <c r="D71" s="163" t="s">
        <v>144</v>
      </c>
      <c r="E71" s="167">
        <v>9</v>
      </c>
      <c r="F71" s="169"/>
      <c r="G71" s="170">
        <f t="shared" si="21"/>
        <v>0</v>
      </c>
      <c r="H71" s="169"/>
      <c r="I71" s="170">
        <f t="shared" si="22"/>
        <v>0</v>
      </c>
      <c r="J71" s="169"/>
      <c r="K71" s="170">
        <f t="shared" si="23"/>
        <v>0</v>
      </c>
      <c r="L71" s="170">
        <v>21</v>
      </c>
      <c r="M71" s="170">
        <f t="shared" si="24"/>
        <v>0</v>
      </c>
      <c r="N71" s="163">
        <v>9.3900000000000008E-3</v>
      </c>
      <c r="O71" s="163">
        <f t="shared" si="25"/>
        <v>8.4510000000000002E-2</v>
      </c>
      <c r="P71" s="163">
        <v>0</v>
      </c>
      <c r="Q71" s="163">
        <f t="shared" si="26"/>
        <v>0</v>
      </c>
      <c r="R71" s="163"/>
      <c r="S71" s="163"/>
      <c r="T71" s="164">
        <v>0.251</v>
      </c>
      <c r="U71" s="163">
        <f t="shared" si="27"/>
        <v>2.2599999999999998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107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>
        <v>57</v>
      </c>
      <c r="B72" s="161" t="s">
        <v>225</v>
      </c>
      <c r="C72" s="190" t="s">
        <v>226</v>
      </c>
      <c r="D72" s="163" t="s">
        <v>144</v>
      </c>
      <c r="E72" s="167">
        <v>8</v>
      </c>
      <c r="F72" s="169"/>
      <c r="G72" s="170">
        <f t="shared" si="21"/>
        <v>0</v>
      </c>
      <c r="H72" s="169"/>
      <c r="I72" s="170">
        <f t="shared" si="22"/>
        <v>0</v>
      </c>
      <c r="J72" s="169"/>
      <c r="K72" s="170">
        <f t="shared" si="23"/>
        <v>0</v>
      </c>
      <c r="L72" s="170">
        <v>21</v>
      </c>
      <c r="M72" s="170">
        <f t="shared" si="24"/>
        <v>0</v>
      </c>
      <c r="N72" s="163">
        <v>1.188E-2</v>
      </c>
      <c r="O72" s="163">
        <f t="shared" si="25"/>
        <v>9.5039999999999999E-2</v>
      </c>
      <c r="P72" s="163">
        <v>0</v>
      </c>
      <c r="Q72" s="163">
        <f t="shared" si="26"/>
        <v>0</v>
      </c>
      <c r="R72" s="163"/>
      <c r="S72" s="163"/>
      <c r="T72" s="164">
        <v>0.27100000000000002</v>
      </c>
      <c r="U72" s="163">
        <f t="shared" si="27"/>
        <v>2.17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107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>
        <v>58</v>
      </c>
      <c r="B73" s="161" t="s">
        <v>227</v>
      </c>
      <c r="C73" s="190" t="s">
        <v>228</v>
      </c>
      <c r="D73" s="163" t="s">
        <v>144</v>
      </c>
      <c r="E73" s="167">
        <v>4</v>
      </c>
      <c r="F73" s="169"/>
      <c r="G73" s="170">
        <f t="shared" si="21"/>
        <v>0</v>
      </c>
      <c r="H73" s="169"/>
      <c r="I73" s="170">
        <f t="shared" si="22"/>
        <v>0</v>
      </c>
      <c r="J73" s="169"/>
      <c r="K73" s="170">
        <f t="shared" si="23"/>
        <v>0</v>
      </c>
      <c r="L73" s="170">
        <v>21</v>
      </c>
      <c r="M73" s="170">
        <f t="shared" si="24"/>
        <v>0</v>
      </c>
      <c r="N73" s="163">
        <v>6.3000000000000003E-4</v>
      </c>
      <c r="O73" s="163">
        <f t="shared" si="25"/>
        <v>2.5200000000000001E-3</v>
      </c>
      <c r="P73" s="163">
        <v>0</v>
      </c>
      <c r="Q73" s="163">
        <f t="shared" si="26"/>
        <v>0</v>
      </c>
      <c r="R73" s="163"/>
      <c r="S73" s="163"/>
      <c r="T73" s="164">
        <v>0.38100000000000001</v>
      </c>
      <c r="U73" s="163">
        <f t="shared" si="27"/>
        <v>1.52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107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0.399999999999999" outlineLevel="1" x14ac:dyDescent="0.25">
      <c r="A74" s="154">
        <v>59</v>
      </c>
      <c r="B74" s="161" t="s">
        <v>229</v>
      </c>
      <c r="C74" s="190" t="s">
        <v>230</v>
      </c>
      <c r="D74" s="163" t="s">
        <v>144</v>
      </c>
      <c r="E74" s="167">
        <v>1</v>
      </c>
      <c r="F74" s="169"/>
      <c r="G74" s="170">
        <f t="shared" si="21"/>
        <v>0</v>
      </c>
      <c r="H74" s="169"/>
      <c r="I74" s="170">
        <f t="shared" si="22"/>
        <v>0</v>
      </c>
      <c r="J74" s="169"/>
      <c r="K74" s="170">
        <f t="shared" si="23"/>
        <v>0</v>
      </c>
      <c r="L74" s="170">
        <v>21</v>
      </c>
      <c r="M74" s="170">
        <f t="shared" si="24"/>
        <v>0</v>
      </c>
      <c r="N74" s="163">
        <v>3.4000000000000002E-2</v>
      </c>
      <c r="O74" s="163">
        <f t="shared" si="25"/>
        <v>3.4000000000000002E-2</v>
      </c>
      <c r="P74" s="163">
        <v>0</v>
      </c>
      <c r="Q74" s="163">
        <f t="shared" si="26"/>
        <v>0</v>
      </c>
      <c r="R74" s="163"/>
      <c r="S74" s="163"/>
      <c r="T74" s="164">
        <v>0</v>
      </c>
      <c r="U74" s="163">
        <f t="shared" si="27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>
        <v>60</v>
      </c>
      <c r="B75" s="161" t="s">
        <v>231</v>
      </c>
      <c r="C75" s="190" t="s">
        <v>232</v>
      </c>
      <c r="D75" s="163" t="s">
        <v>144</v>
      </c>
      <c r="E75" s="167">
        <v>15</v>
      </c>
      <c r="F75" s="169"/>
      <c r="G75" s="170">
        <f t="shared" si="21"/>
        <v>0</v>
      </c>
      <c r="H75" s="169"/>
      <c r="I75" s="170">
        <f t="shared" si="22"/>
        <v>0</v>
      </c>
      <c r="J75" s="169"/>
      <c r="K75" s="170">
        <f t="shared" si="23"/>
        <v>0</v>
      </c>
      <c r="L75" s="170">
        <v>21</v>
      </c>
      <c r="M75" s="170">
        <f t="shared" si="24"/>
        <v>0</v>
      </c>
      <c r="N75" s="163">
        <v>2.0000000000000002E-5</v>
      </c>
      <c r="O75" s="163">
        <f t="shared" si="25"/>
        <v>2.9999999999999997E-4</v>
      </c>
      <c r="P75" s="163">
        <v>3.9E-2</v>
      </c>
      <c r="Q75" s="163">
        <f t="shared" si="26"/>
        <v>0.58499999999999996</v>
      </c>
      <c r="R75" s="163"/>
      <c r="S75" s="163"/>
      <c r="T75" s="164">
        <v>0.70699999999999996</v>
      </c>
      <c r="U75" s="163">
        <f t="shared" si="27"/>
        <v>10.61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107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>
        <v>61</v>
      </c>
      <c r="B76" s="161" t="s">
        <v>233</v>
      </c>
      <c r="C76" s="190" t="s">
        <v>234</v>
      </c>
      <c r="D76" s="163" t="s">
        <v>144</v>
      </c>
      <c r="E76" s="167">
        <v>2</v>
      </c>
      <c r="F76" s="169"/>
      <c r="G76" s="170">
        <f t="shared" si="21"/>
        <v>0</v>
      </c>
      <c r="H76" s="169"/>
      <c r="I76" s="170">
        <f t="shared" si="22"/>
        <v>0</v>
      </c>
      <c r="J76" s="169"/>
      <c r="K76" s="170">
        <f t="shared" si="23"/>
        <v>0</v>
      </c>
      <c r="L76" s="170">
        <v>21</v>
      </c>
      <c r="M76" s="170">
        <f t="shared" si="24"/>
        <v>0</v>
      </c>
      <c r="N76" s="163">
        <v>1.1800000000000001E-3</v>
      </c>
      <c r="O76" s="163">
        <f t="shared" si="25"/>
        <v>2.3600000000000001E-3</v>
      </c>
      <c r="P76" s="163">
        <v>0</v>
      </c>
      <c r="Q76" s="163">
        <f t="shared" si="26"/>
        <v>0</v>
      </c>
      <c r="R76" s="163"/>
      <c r="S76" s="163"/>
      <c r="T76" s="164">
        <v>0.42399999999999999</v>
      </c>
      <c r="U76" s="163">
        <f t="shared" si="27"/>
        <v>0.85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107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>
        <v>62</v>
      </c>
      <c r="B77" s="161" t="s">
        <v>235</v>
      </c>
      <c r="C77" s="190" t="s">
        <v>236</v>
      </c>
      <c r="D77" s="163" t="s">
        <v>144</v>
      </c>
      <c r="E77" s="167">
        <v>10</v>
      </c>
      <c r="F77" s="169"/>
      <c r="G77" s="170">
        <f t="shared" si="21"/>
        <v>0</v>
      </c>
      <c r="H77" s="169"/>
      <c r="I77" s="170">
        <f t="shared" si="22"/>
        <v>0</v>
      </c>
      <c r="J77" s="169"/>
      <c r="K77" s="170">
        <f t="shared" si="23"/>
        <v>0</v>
      </c>
      <c r="L77" s="170">
        <v>21</v>
      </c>
      <c r="M77" s="170">
        <f t="shared" si="24"/>
        <v>0</v>
      </c>
      <c r="N77" s="163">
        <v>2.0000000000000002E-5</v>
      </c>
      <c r="O77" s="163">
        <f t="shared" si="25"/>
        <v>2.0000000000000001E-4</v>
      </c>
      <c r="P77" s="163">
        <v>8.3000000000000004E-2</v>
      </c>
      <c r="Q77" s="163">
        <f t="shared" si="26"/>
        <v>0.83</v>
      </c>
      <c r="R77" s="163"/>
      <c r="S77" s="163"/>
      <c r="T77" s="164">
        <v>1.238</v>
      </c>
      <c r="U77" s="163">
        <f t="shared" si="27"/>
        <v>12.38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107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>
        <v>63</v>
      </c>
      <c r="B78" s="161" t="s">
        <v>237</v>
      </c>
      <c r="C78" s="190" t="s">
        <v>238</v>
      </c>
      <c r="D78" s="163" t="s">
        <v>144</v>
      </c>
      <c r="E78" s="167">
        <v>1</v>
      </c>
      <c r="F78" s="169"/>
      <c r="G78" s="170">
        <f t="shared" si="21"/>
        <v>0</v>
      </c>
      <c r="H78" s="169"/>
      <c r="I78" s="170">
        <f t="shared" si="22"/>
        <v>0</v>
      </c>
      <c r="J78" s="169"/>
      <c r="K78" s="170">
        <f t="shared" si="23"/>
        <v>0</v>
      </c>
      <c r="L78" s="170">
        <v>21</v>
      </c>
      <c r="M78" s="170">
        <f t="shared" si="24"/>
        <v>0</v>
      </c>
      <c r="N78" s="163">
        <v>1.0000000000000001E-5</v>
      </c>
      <c r="O78" s="163">
        <f t="shared" si="25"/>
        <v>1.0000000000000001E-5</v>
      </c>
      <c r="P78" s="163">
        <v>4.0000000000000002E-4</v>
      </c>
      <c r="Q78" s="163">
        <f t="shared" si="26"/>
        <v>4.0000000000000002E-4</v>
      </c>
      <c r="R78" s="163"/>
      <c r="S78" s="163"/>
      <c r="T78" s="164">
        <v>0.14599999999999999</v>
      </c>
      <c r="U78" s="163">
        <f t="shared" si="27"/>
        <v>0.15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107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64</v>
      </c>
      <c r="B79" s="161" t="s">
        <v>239</v>
      </c>
      <c r="C79" s="190" t="s">
        <v>240</v>
      </c>
      <c r="D79" s="163" t="s">
        <v>144</v>
      </c>
      <c r="E79" s="167">
        <v>2</v>
      </c>
      <c r="F79" s="169"/>
      <c r="G79" s="170">
        <f t="shared" si="21"/>
        <v>0</v>
      </c>
      <c r="H79" s="169"/>
      <c r="I79" s="170">
        <f t="shared" si="22"/>
        <v>0</v>
      </c>
      <c r="J79" s="169"/>
      <c r="K79" s="170">
        <f t="shared" si="23"/>
        <v>0</v>
      </c>
      <c r="L79" s="170">
        <v>21</v>
      </c>
      <c r="M79" s="170">
        <f t="shared" si="24"/>
        <v>0</v>
      </c>
      <c r="N79" s="163">
        <v>1.0000000000000001E-5</v>
      </c>
      <c r="O79" s="163">
        <f t="shared" si="25"/>
        <v>2.0000000000000002E-5</v>
      </c>
      <c r="P79" s="163">
        <v>2.0000000000000001E-4</v>
      </c>
      <c r="Q79" s="163">
        <f t="shared" si="26"/>
        <v>4.0000000000000002E-4</v>
      </c>
      <c r="R79" s="163"/>
      <c r="S79" s="163"/>
      <c r="T79" s="164">
        <v>0.114</v>
      </c>
      <c r="U79" s="163">
        <f t="shared" si="27"/>
        <v>0.23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>
        <v>65</v>
      </c>
      <c r="B80" s="161" t="s">
        <v>241</v>
      </c>
      <c r="C80" s="190" t="s">
        <v>242</v>
      </c>
      <c r="D80" s="163" t="s">
        <v>144</v>
      </c>
      <c r="E80" s="167">
        <v>1</v>
      </c>
      <c r="F80" s="169"/>
      <c r="G80" s="170">
        <f t="shared" si="21"/>
        <v>0</v>
      </c>
      <c r="H80" s="169"/>
      <c r="I80" s="170">
        <f t="shared" si="22"/>
        <v>0</v>
      </c>
      <c r="J80" s="169"/>
      <c r="K80" s="170">
        <f t="shared" si="23"/>
        <v>0</v>
      </c>
      <c r="L80" s="170">
        <v>21</v>
      </c>
      <c r="M80" s="170">
        <f t="shared" si="24"/>
        <v>0</v>
      </c>
      <c r="N80" s="163">
        <v>0</v>
      </c>
      <c r="O80" s="163">
        <f t="shared" si="25"/>
        <v>0</v>
      </c>
      <c r="P80" s="163">
        <v>1.91E-3</v>
      </c>
      <c r="Q80" s="163">
        <f t="shared" si="26"/>
        <v>1.91E-3</v>
      </c>
      <c r="R80" s="163"/>
      <c r="S80" s="163"/>
      <c r="T80" s="164">
        <v>2.1000000000000001E-2</v>
      </c>
      <c r="U80" s="163">
        <f t="shared" si="27"/>
        <v>0.02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107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>
        <v>66</v>
      </c>
      <c r="B81" s="161" t="s">
        <v>243</v>
      </c>
      <c r="C81" s="190" t="s">
        <v>244</v>
      </c>
      <c r="D81" s="163" t="s">
        <v>144</v>
      </c>
      <c r="E81" s="167">
        <v>13</v>
      </c>
      <c r="F81" s="169"/>
      <c r="G81" s="170">
        <f t="shared" si="21"/>
        <v>0</v>
      </c>
      <c r="H81" s="169"/>
      <c r="I81" s="170">
        <f t="shared" si="22"/>
        <v>0</v>
      </c>
      <c r="J81" s="169"/>
      <c r="K81" s="170">
        <f t="shared" si="23"/>
        <v>0</v>
      </c>
      <c r="L81" s="170">
        <v>21</v>
      </c>
      <c r="M81" s="170">
        <f t="shared" si="24"/>
        <v>0</v>
      </c>
      <c r="N81" s="163">
        <v>1.9000000000000001E-4</v>
      </c>
      <c r="O81" s="163">
        <f t="shared" si="25"/>
        <v>2.47E-3</v>
      </c>
      <c r="P81" s="163">
        <v>0</v>
      </c>
      <c r="Q81" s="163">
        <f t="shared" si="26"/>
        <v>0</v>
      </c>
      <c r="R81" s="163"/>
      <c r="S81" s="163"/>
      <c r="T81" s="164">
        <v>8.3000000000000004E-2</v>
      </c>
      <c r="U81" s="163">
        <f t="shared" si="27"/>
        <v>1.08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107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>
        <v>67</v>
      </c>
      <c r="B82" s="161" t="s">
        <v>245</v>
      </c>
      <c r="C82" s="190" t="s">
        <v>246</v>
      </c>
      <c r="D82" s="163" t="s">
        <v>0</v>
      </c>
      <c r="E82" s="167">
        <v>1152.271</v>
      </c>
      <c r="F82" s="169"/>
      <c r="G82" s="170">
        <f t="shared" si="21"/>
        <v>0</v>
      </c>
      <c r="H82" s="169"/>
      <c r="I82" s="170">
        <f t="shared" si="22"/>
        <v>0</v>
      </c>
      <c r="J82" s="169"/>
      <c r="K82" s="170">
        <f t="shared" si="23"/>
        <v>0</v>
      </c>
      <c r="L82" s="170">
        <v>21</v>
      </c>
      <c r="M82" s="170">
        <f t="shared" si="24"/>
        <v>0</v>
      </c>
      <c r="N82" s="163">
        <v>0</v>
      </c>
      <c r="O82" s="163">
        <f t="shared" si="25"/>
        <v>0</v>
      </c>
      <c r="P82" s="163">
        <v>0</v>
      </c>
      <c r="Q82" s="163">
        <f t="shared" si="26"/>
        <v>0</v>
      </c>
      <c r="R82" s="163"/>
      <c r="S82" s="163"/>
      <c r="T82" s="164">
        <v>0</v>
      </c>
      <c r="U82" s="163">
        <f t="shared" si="27"/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107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>
        <v>68</v>
      </c>
      <c r="B83" s="161" t="s">
        <v>247</v>
      </c>
      <c r="C83" s="190" t="s">
        <v>248</v>
      </c>
      <c r="D83" s="163" t="s">
        <v>0</v>
      </c>
      <c r="E83" s="167">
        <v>1152.271</v>
      </c>
      <c r="F83" s="169"/>
      <c r="G83" s="170">
        <f t="shared" si="21"/>
        <v>0</v>
      </c>
      <c r="H83" s="169"/>
      <c r="I83" s="170">
        <f t="shared" si="22"/>
        <v>0</v>
      </c>
      <c r="J83" s="169"/>
      <c r="K83" s="170">
        <f t="shared" si="23"/>
        <v>0</v>
      </c>
      <c r="L83" s="170">
        <v>21</v>
      </c>
      <c r="M83" s="170">
        <f t="shared" si="24"/>
        <v>0</v>
      </c>
      <c r="N83" s="163">
        <v>0</v>
      </c>
      <c r="O83" s="163">
        <f t="shared" si="25"/>
        <v>0</v>
      </c>
      <c r="P83" s="163">
        <v>0</v>
      </c>
      <c r="Q83" s="163">
        <f t="shared" si="26"/>
        <v>0</v>
      </c>
      <c r="R83" s="163"/>
      <c r="S83" s="163"/>
      <c r="T83" s="164">
        <v>0</v>
      </c>
      <c r="U83" s="163">
        <f t="shared" si="27"/>
        <v>0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107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5">
      <c r="A84" s="155" t="s">
        <v>102</v>
      </c>
      <c r="B84" s="162" t="s">
        <v>67</v>
      </c>
      <c r="C84" s="191" t="s">
        <v>68</v>
      </c>
      <c r="D84" s="165"/>
      <c r="E84" s="168"/>
      <c r="F84" s="171"/>
      <c r="G84" s="171">
        <f>SUMIF(AE85:AE92,"&lt;&gt;NOR",G85:G92)</f>
        <v>0</v>
      </c>
      <c r="H84" s="171"/>
      <c r="I84" s="171">
        <f>SUM(I85:I92)</f>
        <v>0</v>
      </c>
      <c r="J84" s="171"/>
      <c r="K84" s="171">
        <f>SUM(K85:K92)</f>
        <v>0</v>
      </c>
      <c r="L84" s="171"/>
      <c r="M84" s="171">
        <f>SUM(M85:M92)</f>
        <v>0</v>
      </c>
      <c r="N84" s="165"/>
      <c r="O84" s="165">
        <f>SUM(O85:O92)</f>
        <v>2.3999999999999998E-3</v>
      </c>
      <c r="P84" s="165"/>
      <c r="Q84" s="165">
        <f>SUM(Q85:Q92)</f>
        <v>4.709E-2</v>
      </c>
      <c r="R84" s="165"/>
      <c r="S84" s="165"/>
      <c r="T84" s="166"/>
      <c r="U84" s="165">
        <f>SUM(U85:U92)</f>
        <v>15.3</v>
      </c>
      <c r="AE84" t="s">
        <v>103</v>
      </c>
    </row>
    <row r="85" spans="1:60" outlineLevel="1" x14ac:dyDescent="0.25">
      <c r="A85" s="154">
        <v>69</v>
      </c>
      <c r="B85" s="161" t="s">
        <v>249</v>
      </c>
      <c r="C85" s="190" t="s">
        <v>250</v>
      </c>
      <c r="D85" s="163" t="s">
        <v>251</v>
      </c>
      <c r="E85" s="167">
        <v>15</v>
      </c>
      <c r="F85" s="169"/>
      <c r="G85" s="170">
        <f>ROUND(E85*F85,2)</f>
        <v>0</v>
      </c>
      <c r="H85" s="169"/>
      <c r="I85" s="170">
        <f>ROUND(E85*H85,2)</f>
        <v>0</v>
      </c>
      <c r="J85" s="169"/>
      <c r="K85" s="170">
        <f>ROUND(E85*J85,2)</f>
        <v>0</v>
      </c>
      <c r="L85" s="170">
        <v>21</v>
      </c>
      <c r="M85" s="170">
        <f>G85*(1+L85/100)</f>
        <v>0</v>
      </c>
      <c r="N85" s="163">
        <v>6.0000000000000002E-5</v>
      </c>
      <c r="O85" s="163">
        <f>ROUND(E85*N85,5)</f>
        <v>8.9999999999999998E-4</v>
      </c>
      <c r="P85" s="163">
        <v>0</v>
      </c>
      <c r="Q85" s="163">
        <f>ROUND(E85*P85,5)</f>
        <v>0</v>
      </c>
      <c r="R85" s="163"/>
      <c r="S85" s="163"/>
      <c r="T85" s="164">
        <v>0.42599999999999999</v>
      </c>
      <c r="U85" s="163">
        <f>ROUND(E85*T85,2)</f>
        <v>6.39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107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>
        <v>70</v>
      </c>
      <c r="B86" s="161" t="s">
        <v>252</v>
      </c>
      <c r="C86" s="190" t="s">
        <v>253</v>
      </c>
      <c r="D86" s="163" t="s">
        <v>251</v>
      </c>
      <c r="E86" s="167">
        <v>20</v>
      </c>
      <c r="F86" s="169"/>
      <c r="G86" s="170">
        <f>ROUND(E86*F86,2)</f>
        <v>0</v>
      </c>
      <c r="H86" s="169"/>
      <c r="I86" s="170">
        <f>ROUND(E86*H86,2)</f>
        <v>0</v>
      </c>
      <c r="J86" s="169"/>
      <c r="K86" s="170">
        <f>ROUND(E86*J86,2)</f>
        <v>0</v>
      </c>
      <c r="L86" s="170">
        <v>21</v>
      </c>
      <c r="M86" s="170">
        <f>G86*(1+L86/100)</f>
        <v>0</v>
      </c>
      <c r="N86" s="163">
        <v>6.0000000000000002E-5</v>
      </c>
      <c r="O86" s="163">
        <f>ROUND(E86*N86,5)</f>
        <v>1.1999999999999999E-3</v>
      </c>
      <c r="P86" s="163">
        <v>0</v>
      </c>
      <c r="Q86" s="163">
        <f>ROUND(E86*P86,5)</f>
        <v>0</v>
      </c>
      <c r="R86" s="163"/>
      <c r="S86" s="163"/>
      <c r="T86" s="164">
        <v>0.42599999999999999</v>
      </c>
      <c r="U86" s="163">
        <f>ROUND(E86*T86,2)</f>
        <v>8.52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107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>
        <v>71</v>
      </c>
      <c r="B87" s="161" t="s">
        <v>254</v>
      </c>
      <c r="C87" s="190" t="s">
        <v>255</v>
      </c>
      <c r="D87" s="163" t="s">
        <v>144</v>
      </c>
      <c r="E87" s="167">
        <v>4</v>
      </c>
      <c r="F87" s="169"/>
      <c r="G87" s="170">
        <f>ROUND(E87*F87,2)</f>
        <v>0</v>
      </c>
      <c r="H87" s="169"/>
      <c r="I87" s="170">
        <f>ROUND(E87*H87,2)</f>
        <v>0</v>
      </c>
      <c r="J87" s="169"/>
      <c r="K87" s="170">
        <f>ROUND(E87*J87,2)</f>
        <v>0</v>
      </c>
      <c r="L87" s="170">
        <v>21</v>
      </c>
      <c r="M87" s="170">
        <f>G87*(1+L87/100)</f>
        <v>0</v>
      </c>
      <c r="N87" s="163">
        <v>0</v>
      </c>
      <c r="O87" s="163">
        <f>ROUND(E87*N87,5)</f>
        <v>0</v>
      </c>
      <c r="P87" s="163">
        <v>3.1E-4</v>
      </c>
      <c r="Q87" s="163">
        <f>ROUND(E87*P87,5)</f>
        <v>1.24E-3</v>
      </c>
      <c r="R87" s="163"/>
      <c r="S87" s="163"/>
      <c r="T87" s="164">
        <v>5.0000000000000001E-3</v>
      </c>
      <c r="U87" s="163">
        <f>ROUND(E87*T87,2)</f>
        <v>0.02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107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72</v>
      </c>
      <c r="B88" s="161" t="s">
        <v>256</v>
      </c>
      <c r="C88" s="190" t="s">
        <v>257</v>
      </c>
      <c r="D88" s="163" t="s">
        <v>144</v>
      </c>
      <c r="E88" s="167">
        <v>15</v>
      </c>
      <c r="F88" s="169"/>
      <c r="G88" s="170">
        <f>ROUND(E88*F88,2)</f>
        <v>0</v>
      </c>
      <c r="H88" s="169"/>
      <c r="I88" s="170">
        <f>ROUND(E88*H88,2)</f>
        <v>0</v>
      </c>
      <c r="J88" s="169"/>
      <c r="K88" s="170">
        <f>ROUND(E88*J88,2)</f>
        <v>0</v>
      </c>
      <c r="L88" s="170">
        <v>21</v>
      </c>
      <c r="M88" s="170">
        <f>G88*(1+L88/100)</f>
        <v>0</v>
      </c>
      <c r="N88" s="163">
        <v>2.0000000000000002E-5</v>
      </c>
      <c r="O88" s="163">
        <f>ROUND(E88*N88,5)</f>
        <v>2.9999999999999997E-4</v>
      </c>
      <c r="P88" s="163">
        <v>2.15E-3</v>
      </c>
      <c r="Q88" s="163">
        <f>ROUND(E88*P88,5)</f>
        <v>3.2250000000000001E-2</v>
      </c>
      <c r="R88" s="163"/>
      <c r="S88" s="163"/>
      <c r="T88" s="164">
        <v>0.01</v>
      </c>
      <c r="U88" s="163">
        <f>ROUND(E88*T88,2)</f>
        <v>0.15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107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1" outlineLevel="1" x14ac:dyDescent="0.25">
      <c r="A89" s="154"/>
      <c r="B89" s="161"/>
      <c r="C89" s="248" t="s">
        <v>258</v>
      </c>
      <c r="D89" s="249"/>
      <c r="E89" s="250"/>
      <c r="F89" s="251"/>
      <c r="G89" s="252"/>
      <c r="H89" s="170"/>
      <c r="I89" s="170"/>
      <c r="J89" s="170"/>
      <c r="K89" s="170"/>
      <c r="L89" s="170"/>
      <c r="M89" s="170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139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6" t="str">
        <f>C89</f>
        <v>včetně domntáže konzol, podpěr a výložníků zakotvených do zdiva jednostranně. Je-li nosná konstrukce vetknuta do zdiva oboustranně, určuje se počet rozžezání dvojnásobným množstvím.</v>
      </c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>
        <v>73</v>
      </c>
      <c r="B90" s="161" t="s">
        <v>259</v>
      </c>
      <c r="C90" s="190" t="s">
        <v>260</v>
      </c>
      <c r="D90" s="163" t="s">
        <v>144</v>
      </c>
      <c r="E90" s="167">
        <v>20</v>
      </c>
      <c r="F90" s="169"/>
      <c r="G90" s="170">
        <f>ROUND(E90*F90,2)</f>
        <v>0</v>
      </c>
      <c r="H90" s="169"/>
      <c r="I90" s="170">
        <f>ROUND(E90*H90,2)</f>
        <v>0</v>
      </c>
      <c r="J90" s="169"/>
      <c r="K90" s="170">
        <f>ROUND(E90*J90,2)</f>
        <v>0</v>
      </c>
      <c r="L90" s="170">
        <v>21</v>
      </c>
      <c r="M90" s="170">
        <f>G90*(1+L90/100)</f>
        <v>0</v>
      </c>
      <c r="N90" s="163">
        <v>0</v>
      </c>
      <c r="O90" s="163">
        <f>ROUND(E90*N90,5)</f>
        <v>0</v>
      </c>
      <c r="P90" s="163">
        <v>6.8000000000000005E-4</v>
      </c>
      <c r="Q90" s="163">
        <f>ROUND(E90*P90,5)</f>
        <v>1.3599999999999999E-2</v>
      </c>
      <c r="R90" s="163"/>
      <c r="S90" s="163"/>
      <c r="T90" s="164">
        <v>1.0999999999999999E-2</v>
      </c>
      <c r="U90" s="163">
        <f>ROUND(E90*T90,2)</f>
        <v>0.22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107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>
        <v>74</v>
      </c>
      <c r="B91" s="161" t="s">
        <v>261</v>
      </c>
      <c r="C91" s="190" t="s">
        <v>262</v>
      </c>
      <c r="D91" s="163" t="s">
        <v>0</v>
      </c>
      <c r="E91" s="167">
        <v>48.155000000000001</v>
      </c>
      <c r="F91" s="169"/>
      <c r="G91" s="170">
        <f>ROUND(E91*F91,2)</f>
        <v>0</v>
      </c>
      <c r="H91" s="169"/>
      <c r="I91" s="170">
        <f>ROUND(E91*H91,2)</f>
        <v>0</v>
      </c>
      <c r="J91" s="169"/>
      <c r="K91" s="170">
        <f>ROUND(E91*J91,2)</f>
        <v>0</v>
      </c>
      <c r="L91" s="170">
        <v>21</v>
      </c>
      <c r="M91" s="170">
        <f>G91*(1+L91/100)</f>
        <v>0</v>
      </c>
      <c r="N91" s="163">
        <v>0</v>
      </c>
      <c r="O91" s="163">
        <f>ROUND(E91*N91,5)</f>
        <v>0</v>
      </c>
      <c r="P91" s="163">
        <v>0</v>
      </c>
      <c r="Q91" s="163">
        <f>ROUND(E91*P91,5)</f>
        <v>0</v>
      </c>
      <c r="R91" s="163"/>
      <c r="S91" s="163"/>
      <c r="T91" s="164">
        <v>0</v>
      </c>
      <c r="U91" s="163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107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>
        <v>75</v>
      </c>
      <c r="B92" s="161" t="s">
        <v>263</v>
      </c>
      <c r="C92" s="190" t="s">
        <v>264</v>
      </c>
      <c r="D92" s="163" t="s">
        <v>0</v>
      </c>
      <c r="E92" s="167">
        <v>48.155000000000001</v>
      </c>
      <c r="F92" s="169"/>
      <c r="G92" s="170">
        <f>ROUND(E92*F92,2)</f>
        <v>0</v>
      </c>
      <c r="H92" s="169"/>
      <c r="I92" s="170">
        <f>ROUND(E92*H92,2)</f>
        <v>0</v>
      </c>
      <c r="J92" s="169"/>
      <c r="K92" s="170">
        <f>ROUND(E92*J92,2)</f>
        <v>0</v>
      </c>
      <c r="L92" s="170">
        <v>21</v>
      </c>
      <c r="M92" s="170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</v>
      </c>
      <c r="U92" s="163">
        <f>ROUND(E92*T92,2)</f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107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5">
      <c r="A93" s="155" t="s">
        <v>102</v>
      </c>
      <c r="B93" s="162" t="s">
        <v>69</v>
      </c>
      <c r="C93" s="191" t="s">
        <v>70</v>
      </c>
      <c r="D93" s="165"/>
      <c r="E93" s="168"/>
      <c r="F93" s="171"/>
      <c r="G93" s="171">
        <f>SUMIF(AE94:AE95,"&lt;&gt;NOR",G94:G95)</f>
        <v>0</v>
      </c>
      <c r="H93" s="171"/>
      <c r="I93" s="171">
        <f>SUM(I94:I95)</f>
        <v>0</v>
      </c>
      <c r="J93" s="171"/>
      <c r="K93" s="171">
        <f>SUM(K94:K95)</f>
        <v>0</v>
      </c>
      <c r="L93" s="171"/>
      <c r="M93" s="171">
        <f>SUM(M94:M95)</f>
        <v>0</v>
      </c>
      <c r="N93" s="165"/>
      <c r="O93" s="165">
        <f>SUM(O94:O95)</f>
        <v>0</v>
      </c>
      <c r="P93" s="165"/>
      <c r="Q93" s="165">
        <f>SUM(Q94:Q95)</f>
        <v>0</v>
      </c>
      <c r="R93" s="165"/>
      <c r="S93" s="165"/>
      <c r="T93" s="166"/>
      <c r="U93" s="165">
        <f>SUM(U94:U95)</f>
        <v>14.14</v>
      </c>
      <c r="AE93" t="s">
        <v>103</v>
      </c>
    </row>
    <row r="94" spans="1:60" outlineLevel="1" x14ac:dyDescent="0.25">
      <c r="A94" s="154">
        <v>76</v>
      </c>
      <c r="B94" s="161" t="s">
        <v>265</v>
      </c>
      <c r="C94" s="190" t="s">
        <v>266</v>
      </c>
      <c r="D94" s="163" t="s">
        <v>267</v>
      </c>
      <c r="E94" s="167">
        <v>1</v>
      </c>
      <c r="F94" s="169"/>
      <c r="G94" s="170">
        <f>ROUND(E94*F94,2)</f>
        <v>0</v>
      </c>
      <c r="H94" s="169"/>
      <c r="I94" s="170">
        <f>ROUND(E94*H94,2)</f>
        <v>0</v>
      </c>
      <c r="J94" s="169"/>
      <c r="K94" s="170">
        <f>ROUND(E94*J94,2)</f>
        <v>0</v>
      </c>
      <c r="L94" s="170">
        <v>21</v>
      </c>
      <c r="M94" s="170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6.71</v>
      </c>
      <c r="U94" s="163">
        <f>ROUND(E94*T94,2)</f>
        <v>6.71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107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>
        <v>77</v>
      </c>
      <c r="B95" s="161" t="s">
        <v>268</v>
      </c>
      <c r="C95" s="190" t="s">
        <v>269</v>
      </c>
      <c r="D95" s="163" t="s">
        <v>267</v>
      </c>
      <c r="E95" s="167">
        <v>1</v>
      </c>
      <c r="F95" s="169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63">
        <v>0</v>
      </c>
      <c r="O95" s="163">
        <f>ROUND(E95*N95,5)</f>
        <v>0</v>
      </c>
      <c r="P95" s="163">
        <v>0</v>
      </c>
      <c r="Q95" s="163">
        <f>ROUND(E95*P95,5)</f>
        <v>0</v>
      </c>
      <c r="R95" s="163"/>
      <c r="S95" s="163"/>
      <c r="T95" s="164">
        <v>7.43</v>
      </c>
      <c r="U95" s="163">
        <f>ROUND(E95*T95,2)</f>
        <v>7.43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107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x14ac:dyDescent="0.25">
      <c r="A96" s="155" t="s">
        <v>102</v>
      </c>
      <c r="B96" s="162" t="s">
        <v>71</v>
      </c>
      <c r="C96" s="191" t="s">
        <v>27</v>
      </c>
      <c r="D96" s="165"/>
      <c r="E96" s="168"/>
      <c r="F96" s="171"/>
      <c r="G96" s="171">
        <f>SUMIF(AE97:AE100,"&lt;&gt;NOR",G97:G100)</f>
        <v>0</v>
      </c>
      <c r="H96" s="171"/>
      <c r="I96" s="171">
        <f>SUM(I97:I100)</f>
        <v>0</v>
      </c>
      <c r="J96" s="171"/>
      <c r="K96" s="171">
        <f>SUM(K97:K100)</f>
        <v>0</v>
      </c>
      <c r="L96" s="171"/>
      <c r="M96" s="171">
        <f>SUM(M97:M100)</f>
        <v>0</v>
      </c>
      <c r="N96" s="165"/>
      <c r="O96" s="165">
        <f>SUM(O97:O100)</f>
        <v>0</v>
      </c>
      <c r="P96" s="165"/>
      <c r="Q96" s="165">
        <f>SUM(Q97:Q100)</f>
        <v>0</v>
      </c>
      <c r="R96" s="165"/>
      <c r="S96" s="165"/>
      <c r="T96" s="166"/>
      <c r="U96" s="165">
        <f>SUM(U97:U100)</f>
        <v>0</v>
      </c>
      <c r="AE96" t="s">
        <v>103</v>
      </c>
    </row>
    <row r="97" spans="1:60" outlineLevel="1" x14ac:dyDescent="0.25">
      <c r="A97" s="154">
        <v>78</v>
      </c>
      <c r="B97" s="161" t="s">
        <v>270</v>
      </c>
      <c r="C97" s="190" t="s">
        <v>271</v>
      </c>
      <c r="D97" s="163" t="s">
        <v>272</v>
      </c>
      <c r="E97" s="167">
        <v>1</v>
      </c>
      <c r="F97" s="169"/>
      <c r="G97" s="170">
        <f>ROUND(E97*F97,2)</f>
        <v>0</v>
      </c>
      <c r="H97" s="169"/>
      <c r="I97" s="170">
        <f>ROUND(E97*H97,2)</f>
        <v>0</v>
      </c>
      <c r="J97" s="169"/>
      <c r="K97" s="170">
        <f>ROUND(E97*J97,2)</f>
        <v>0</v>
      </c>
      <c r="L97" s="170">
        <v>21</v>
      </c>
      <c r="M97" s="170">
        <f>G97*(1+L97/100)</f>
        <v>0</v>
      </c>
      <c r="N97" s="163">
        <v>0</v>
      </c>
      <c r="O97" s="163">
        <f>ROUND(E97*N97,5)</f>
        <v>0</v>
      </c>
      <c r="P97" s="163">
        <v>0</v>
      </c>
      <c r="Q97" s="163">
        <f>ROUND(E97*P97,5)</f>
        <v>0</v>
      </c>
      <c r="R97" s="163"/>
      <c r="S97" s="163"/>
      <c r="T97" s="164">
        <v>0</v>
      </c>
      <c r="U97" s="163">
        <f>ROUND(E97*T97,2)</f>
        <v>0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107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1" outlineLevel="1" x14ac:dyDescent="0.25">
      <c r="A98" s="154"/>
      <c r="B98" s="161"/>
      <c r="C98" s="248" t="s">
        <v>273</v>
      </c>
      <c r="D98" s="249"/>
      <c r="E98" s="250"/>
      <c r="F98" s="251"/>
      <c r="G98" s="252"/>
      <c r="H98" s="170"/>
      <c r="I98" s="170"/>
      <c r="J98" s="170"/>
      <c r="K98" s="170"/>
      <c r="L98" s="170"/>
      <c r="M98" s="170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139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6" t="str">
        <f>C98</f>
        <v>Náklady na vyhotovení dokumentace skutečného provedení stavby a její předání objednateli v požadované formě</v>
      </c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>
        <v>79</v>
      </c>
      <c r="B99" s="161" t="s">
        <v>274</v>
      </c>
      <c r="C99" s="190" t="s">
        <v>275</v>
      </c>
      <c r="D99" s="163" t="s">
        <v>122</v>
      </c>
      <c r="E99" s="167">
        <v>23</v>
      </c>
      <c r="F99" s="169"/>
      <c r="G99" s="170">
        <f>ROUND(E99*F99,2)</f>
        <v>0</v>
      </c>
      <c r="H99" s="169"/>
      <c r="I99" s="170">
        <f>ROUND(E99*H99,2)</f>
        <v>0</v>
      </c>
      <c r="J99" s="169"/>
      <c r="K99" s="170">
        <f>ROUND(E99*J99,2)</f>
        <v>0</v>
      </c>
      <c r="L99" s="170">
        <v>21</v>
      </c>
      <c r="M99" s="170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0</v>
      </c>
      <c r="U99" s="163">
        <f>ROUND(E99*T99,2)</f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107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>
        <v>80</v>
      </c>
      <c r="B100" s="161" t="s">
        <v>276</v>
      </c>
      <c r="C100" s="190" t="s">
        <v>277</v>
      </c>
      <c r="D100" s="163" t="s">
        <v>272</v>
      </c>
      <c r="E100" s="167">
        <v>1</v>
      </c>
      <c r="F100" s="169"/>
      <c r="G100" s="170">
        <f>ROUND(E100*F100,2)</f>
        <v>0</v>
      </c>
      <c r="H100" s="169"/>
      <c r="I100" s="170">
        <f>ROUND(E100*H100,2)</f>
        <v>0</v>
      </c>
      <c r="J100" s="169"/>
      <c r="K100" s="170">
        <f>ROUND(E100*J100,2)</f>
        <v>0</v>
      </c>
      <c r="L100" s="170">
        <v>21</v>
      </c>
      <c r="M100" s="170">
        <f>G100*(1+L100/100)</f>
        <v>0</v>
      </c>
      <c r="N100" s="163">
        <v>0</v>
      </c>
      <c r="O100" s="163">
        <f>ROUND(E100*N100,5)</f>
        <v>0</v>
      </c>
      <c r="P100" s="163">
        <v>0</v>
      </c>
      <c r="Q100" s="163">
        <f>ROUND(E100*P100,5)</f>
        <v>0</v>
      </c>
      <c r="R100" s="163"/>
      <c r="S100" s="163"/>
      <c r="T100" s="164">
        <v>0</v>
      </c>
      <c r="U100" s="163">
        <f>ROUND(E100*T100,2)</f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107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x14ac:dyDescent="0.25">
      <c r="A101" s="155" t="s">
        <v>102</v>
      </c>
      <c r="B101" s="162" t="s">
        <v>72</v>
      </c>
      <c r="C101" s="191" t="s">
        <v>26</v>
      </c>
      <c r="D101" s="165"/>
      <c r="E101" s="168"/>
      <c r="F101" s="171"/>
      <c r="G101" s="171">
        <f>SUMIF(AE102:AE105,"&lt;&gt;NOR",G102:G105)</f>
        <v>0</v>
      </c>
      <c r="H101" s="171"/>
      <c r="I101" s="171">
        <f>SUM(I102:I105)</f>
        <v>0</v>
      </c>
      <c r="J101" s="171"/>
      <c r="K101" s="171">
        <f>SUM(K102:K105)</f>
        <v>0</v>
      </c>
      <c r="L101" s="171"/>
      <c r="M101" s="171">
        <f>SUM(M102:M105)</f>
        <v>0</v>
      </c>
      <c r="N101" s="165"/>
      <c r="O101" s="165">
        <f>SUM(O102:O105)</f>
        <v>0</v>
      </c>
      <c r="P101" s="165"/>
      <c r="Q101" s="165">
        <f>SUM(Q102:Q105)</f>
        <v>0</v>
      </c>
      <c r="R101" s="165"/>
      <c r="S101" s="165"/>
      <c r="T101" s="166"/>
      <c r="U101" s="165">
        <f>SUM(U102:U105)</f>
        <v>0</v>
      </c>
      <c r="AE101" t="s">
        <v>103</v>
      </c>
    </row>
    <row r="102" spans="1:60" outlineLevel="1" x14ac:dyDescent="0.25">
      <c r="A102" s="154">
        <v>81</v>
      </c>
      <c r="B102" s="161" t="s">
        <v>278</v>
      </c>
      <c r="C102" s="190" t="s">
        <v>279</v>
      </c>
      <c r="D102" s="163" t="s">
        <v>272</v>
      </c>
      <c r="E102" s="167">
        <v>1</v>
      </c>
      <c r="F102" s="169"/>
      <c r="G102" s="170">
        <f>ROUND(E102*F102,2)</f>
        <v>0</v>
      </c>
      <c r="H102" s="169"/>
      <c r="I102" s="170">
        <f>ROUND(E102*H102,2)</f>
        <v>0</v>
      </c>
      <c r="J102" s="169"/>
      <c r="K102" s="170">
        <f>ROUND(E102*J102,2)</f>
        <v>0</v>
      </c>
      <c r="L102" s="170">
        <v>21</v>
      </c>
      <c r="M102" s="170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</v>
      </c>
      <c r="U102" s="163">
        <f>ROUND(E102*T102,2)</f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107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1"/>
      <c r="C103" s="248" t="s">
        <v>280</v>
      </c>
      <c r="D103" s="249"/>
      <c r="E103" s="250"/>
      <c r="F103" s="251"/>
      <c r="G103" s="252"/>
      <c r="H103" s="170"/>
      <c r="I103" s="170"/>
      <c r="J103" s="170"/>
      <c r="K103" s="170"/>
      <c r="L103" s="170"/>
      <c r="M103" s="170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6" t="str">
        <f>C103</f>
        <v>Veškeré náklady spojené s vybudováním, provozem a odstraněním zařízení staveniště</v>
      </c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>
        <v>82</v>
      </c>
      <c r="B104" s="161" t="s">
        <v>281</v>
      </c>
      <c r="C104" s="190" t="s">
        <v>282</v>
      </c>
      <c r="D104" s="163" t="s">
        <v>272</v>
      </c>
      <c r="E104" s="167">
        <v>1</v>
      </c>
      <c r="F104" s="169"/>
      <c r="G104" s="170">
        <f>ROUND(E104*F104,2)</f>
        <v>0</v>
      </c>
      <c r="H104" s="169"/>
      <c r="I104" s="170">
        <f>ROUND(E104*H104,2)</f>
        <v>0</v>
      </c>
      <c r="J104" s="169"/>
      <c r="K104" s="170">
        <f>ROUND(E104*J104,2)</f>
        <v>0</v>
      </c>
      <c r="L104" s="170">
        <v>21</v>
      </c>
      <c r="M104" s="170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</v>
      </c>
      <c r="U104" s="163">
        <f>ROUND(E104*T104,2)</f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107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1"/>
      <c r="C105" s="248" t="s">
        <v>283</v>
      </c>
      <c r="D105" s="249"/>
      <c r="E105" s="250"/>
      <c r="F105" s="251"/>
      <c r="G105" s="252"/>
      <c r="H105" s="170"/>
      <c r="I105" s="170"/>
      <c r="J105" s="170"/>
      <c r="K105" s="170"/>
      <c r="L105" s="170"/>
      <c r="M105" s="170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139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6" t="str">
        <f>C105</f>
        <v>Koordinace stavebních a technologických dodávek</v>
      </c>
      <c r="BB105" s="153"/>
      <c r="BC105" s="153"/>
      <c r="BD105" s="153"/>
      <c r="BE105" s="153"/>
      <c r="BF105" s="153"/>
      <c r="BG105" s="153"/>
      <c r="BH105" s="153"/>
    </row>
    <row r="106" spans="1:60" x14ac:dyDescent="0.25">
      <c r="A106" s="155" t="s">
        <v>102</v>
      </c>
      <c r="B106" s="162" t="s">
        <v>73</v>
      </c>
      <c r="C106" s="191" t="s">
        <v>74</v>
      </c>
      <c r="D106" s="165"/>
      <c r="E106" s="168"/>
      <c r="F106" s="171"/>
      <c r="G106" s="171">
        <f>SUMIF(AE107:AE111,"&lt;&gt;NOR",G107:G111)</f>
        <v>0</v>
      </c>
      <c r="H106" s="171"/>
      <c r="I106" s="171">
        <f>SUM(I107:I111)</f>
        <v>0</v>
      </c>
      <c r="J106" s="171"/>
      <c r="K106" s="171">
        <f>SUM(K107:K111)</f>
        <v>0</v>
      </c>
      <c r="L106" s="171"/>
      <c r="M106" s="171">
        <f>SUM(M107:M111)</f>
        <v>0</v>
      </c>
      <c r="N106" s="165"/>
      <c r="O106" s="165">
        <f>SUM(O107:O111)</f>
        <v>4.500000000000001E-4</v>
      </c>
      <c r="P106" s="165"/>
      <c r="Q106" s="165">
        <f>SUM(Q107:Q111)</f>
        <v>0</v>
      </c>
      <c r="R106" s="165"/>
      <c r="S106" s="165"/>
      <c r="T106" s="166"/>
      <c r="U106" s="165">
        <f>SUM(U107:U111)</f>
        <v>0.44000000000000006</v>
      </c>
      <c r="AE106" t="s">
        <v>103</v>
      </c>
    </row>
    <row r="107" spans="1:60" outlineLevel="1" x14ac:dyDescent="0.25">
      <c r="A107" s="154">
        <v>83</v>
      </c>
      <c r="B107" s="161" t="s">
        <v>284</v>
      </c>
      <c r="C107" s="190" t="s">
        <v>285</v>
      </c>
      <c r="D107" s="163" t="s">
        <v>137</v>
      </c>
      <c r="E107" s="167">
        <v>4</v>
      </c>
      <c r="F107" s="169"/>
      <c r="G107" s="170">
        <f>ROUND(E107*F107,2)</f>
        <v>0</v>
      </c>
      <c r="H107" s="169"/>
      <c r="I107" s="170">
        <f>ROUND(E107*H107,2)</f>
        <v>0</v>
      </c>
      <c r="J107" s="169"/>
      <c r="K107" s="170">
        <f>ROUND(E107*J107,2)</f>
        <v>0</v>
      </c>
      <c r="L107" s="170">
        <v>21</v>
      </c>
      <c r="M107" s="170">
        <f>G107*(1+L107/100)</f>
        <v>0</v>
      </c>
      <c r="N107" s="163">
        <v>3.0000000000000001E-5</v>
      </c>
      <c r="O107" s="163">
        <f>ROUND(E107*N107,5)</f>
        <v>1.2E-4</v>
      </c>
      <c r="P107" s="163">
        <v>0</v>
      </c>
      <c r="Q107" s="163">
        <f>ROUND(E107*P107,5)</f>
        <v>0</v>
      </c>
      <c r="R107" s="163"/>
      <c r="S107" s="163"/>
      <c r="T107" s="164">
        <v>2.9000000000000001E-2</v>
      </c>
      <c r="U107" s="163">
        <f>ROUND(E107*T107,2)</f>
        <v>0.12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107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>
        <v>84</v>
      </c>
      <c r="B108" s="161" t="s">
        <v>286</v>
      </c>
      <c r="C108" s="190" t="s">
        <v>287</v>
      </c>
      <c r="D108" s="163" t="s">
        <v>137</v>
      </c>
      <c r="E108" s="167">
        <v>1</v>
      </c>
      <c r="F108" s="169"/>
      <c r="G108" s="170">
        <f>ROUND(E108*F108,2)</f>
        <v>0</v>
      </c>
      <c r="H108" s="169"/>
      <c r="I108" s="170">
        <f>ROUND(E108*H108,2)</f>
        <v>0</v>
      </c>
      <c r="J108" s="169"/>
      <c r="K108" s="170">
        <f>ROUND(E108*J108,2)</f>
        <v>0</v>
      </c>
      <c r="L108" s="170">
        <v>21</v>
      </c>
      <c r="M108" s="170">
        <f>G108*(1+L108/100)</f>
        <v>0</v>
      </c>
      <c r="N108" s="163">
        <v>3.0000000000000001E-5</v>
      </c>
      <c r="O108" s="163">
        <f>ROUND(E108*N108,5)</f>
        <v>3.0000000000000001E-5</v>
      </c>
      <c r="P108" s="163">
        <v>0</v>
      </c>
      <c r="Q108" s="163">
        <f>ROUND(E108*P108,5)</f>
        <v>0</v>
      </c>
      <c r="R108" s="163"/>
      <c r="S108" s="163"/>
      <c r="T108" s="164">
        <v>2.9000000000000001E-2</v>
      </c>
      <c r="U108" s="163">
        <f>ROUND(E108*T108,2)</f>
        <v>0.03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107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>
        <v>85</v>
      </c>
      <c r="B109" s="161" t="s">
        <v>288</v>
      </c>
      <c r="C109" s="190" t="s">
        <v>289</v>
      </c>
      <c r="D109" s="163" t="s">
        <v>122</v>
      </c>
      <c r="E109" s="167">
        <v>3</v>
      </c>
      <c r="F109" s="169"/>
      <c r="G109" s="170">
        <f>ROUND(E109*F109,2)</f>
        <v>0</v>
      </c>
      <c r="H109" s="169"/>
      <c r="I109" s="170">
        <f>ROUND(E109*H109,2)</f>
        <v>0</v>
      </c>
      <c r="J109" s="169"/>
      <c r="K109" s="170">
        <f>ROUND(E109*J109,2)</f>
        <v>0</v>
      </c>
      <c r="L109" s="170">
        <v>21</v>
      </c>
      <c r="M109" s="170">
        <f>G109*(1+L109/100)</f>
        <v>0</v>
      </c>
      <c r="N109" s="163">
        <v>3.0000000000000001E-5</v>
      </c>
      <c r="O109" s="163">
        <f>ROUND(E109*N109,5)</f>
        <v>9.0000000000000006E-5</v>
      </c>
      <c r="P109" s="163">
        <v>0</v>
      </c>
      <c r="Q109" s="163">
        <f>ROUND(E109*P109,5)</f>
        <v>0</v>
      </c>
      <c r="R109" s="163"/>
      <c r="S109" s="163"/>
      <c r="T109" s="164">
        <v>2.9000000000000001E-2</v>
      </c>
      <c r="U109" s="163">
        <f>ROUND(E109*T109,2)</f>
        <v>0.09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107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>
        <v>86</v>
      </c>
      <c r="B110" s="161" t="s">
        <v>290</v>
      </c>
      <c r="C110" s="190" t="s">
        <v>291</v>
      </c>
      <c r="D110" s="163" t="s">
        <v>137</v>
      </c>
      <c r="E110" s="167">
        <v>1</v>
      </c>
      <c r="F110" s="169"/>
      <c r="G110" s="170">
        <f>ROUND(E110*F110,2)</f>
        <v>0</v>
      </c>
      <c r="H110" s="169"/>
      <c r="I110" s="170">
        <f>ROUND(E110*H110,2)</f>
        <v>0</v>
      </c>
      <c r="J110" s="169"/>
      <c r="K110" s="170">
        <f>ROUND(E110*J110,2)</f>
        <v>0</v>
      </c>
      <c r="L110" s="170">
        <v>21</v>
      </c>
      <c r="M110" s="170">
        <f>G110*(1+L110/100)</f>
        <v>0</v>
      </c>
      <c r="N110" s="163">
        <v>3.0000000000000001E-5</v>
      </c>
      <c r="O110" s="163">
        <f>ROUND(E110*N110,5)</f>
        <v>3.0000000000000001E-5</v>
      </c>
      <c r="P110" s="163">
        <v>0</v>
      </c>
      <c r="Q110" s="163">
        <f>ROUND(E110*P110,5)</f>
        <v>0</v>
      </c>
      <c r="R110" s="163"/>
      <c r="S110" s="163"/>
      <c r="T110" s="164">
        <v>2.9000000000000001E-2</v>
      </c>
      <c r="U110" s="163">
        <f>ROUND(E110*T110,2)</f>
        <v>0.03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107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>
        <v>87</v>
      </c>
      <c r="B111" s="161" t="s">
        <v>292</v>
      </c>
      <c r="C111" s="190" t="s">
        <v>293</v>
      </c>
      <c r="D111" s="163" t="s">
        <v>294</v>
      </c>
      <c r="E111" s="167">
        <v>6</v>
      </c>
      <c r="F111" s="169"/>
      <c r="G111" s="170">
        <f>ROUND(E111*F111,2)</f>
        <v>0</v>
      </c>
      <c r="H111" s="169"/>
      <c r="I111" s="170">
        <f>ROUND(E111*H111,2)</f>
        <v>0</v>
      </c>
      <c r="J111" s="169"/>
      <c r="K111" s="170">
        <f>ROUND(E111*J111,2)</f>
        <v>0</v>
      </c>
      <c r="L111" s="170">
        <v>21</v>
      </c>
      <c r="M111" s="170">
        <f>G111*(1+L111/100)</f>
        <v>0</v>
      </c>
      <c r="N111" s="163">
        <v>3.0000000000000001E-5</v>
      </c>
      <c r="O111" s="163">
        <f>ROUND(E111*N111,5)</f>
        <v>1.8000000000000001E-4</v>
      </c>
      <c r="P111" s="163">
        <v>0</v>
      </c>
      <c r="Q111" s="163">
        <f>ROUND(E111*P111,5)</f>
        <v>0</v>
      </c>
      <c r="R111" s="163"/>
      <c r="S111" s="163"/>
      <c r="T111" s="164">
        <v>2.9000000000000001E-2</v>
      </c>
      <c r="U111" s="163">
        <f>ROUND(E111*T111,2)</f>
        <v>0.17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107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5">
      <c r="A112" s="155" t="s">
        <v>102</v>
      </c>
      <c r="B112" s="162" t="s">
        <v>75</v>
      </c>
      <c r="C112" s="191" t="s">
        <v>76</v>
      </c>
      <c r="D112" s="165"/>
      <c r="E112" s="168"/>
      <c r="F112" s="171"/>
      <c r="G112" s="171">
        <f>SUMIF(AE113:AE116,"&lt;&gt;NOR",G113:G116)</f>
        <v>0</v>
      </c>
      <c r="H112" s="171"/>
      <c r="I112" s="171">
        <f>SUM(I113:I116)</f>
        <v>0</v>
      </c>
      <c r="J112" s="171"/>
      <c r="K112" s="171">
        <f>SUM(K113:K116)</f>
        <v>0</v>
      </c>
      <c r="L112" s="171"/>
      <c r="M112" s="171">
        <f>SUM(M113:M116)</f>
        <v>0</v>
      </c>
      <c r="N112" s="165"/>
      <c r="O112" s="165">
        <f>SUM(O113:O116)</f>
        <v>0</v>
      </c>
      <c r="P112" s="165"/>
      <c r="Q112" s="165">
        <f>SUM(Q113:Q116)</f>
        <v>0</v>
      </c>
      <c r="R112" s="165"/>
      <c r="S112" s="165"/>
      <c r="T112" s="166"/>
      <c r="U112" s="165">
        <f>SUM(U113:U116)</f>
        <v>11</v>
      </c>
      <c r="AE112" t="s">
        <v>103</v>
      </c>
    </row>
    <row r="113" spans="1:60" outlineLevel="1" x14ac:dyDescent="0.25">
      <c r="A113" s="154">
        <v>88</v>
      </c>
      <c r="B113" s="161" t="s">
        <v>295</v>
      </c>
      <c r="C113" s="190" t="s">
        <v>296</v>
      </c>
      <c r="D113" s="163" t="s">
        <v>294</v>
      </c>
      <c r="E113" s="167">
        <v>8</v>
      </c>
      <c r="F113" s="169"/>
      <c r="G113" s="170">
        <f>ROUND(E113*F113,2)</f>
        <v>0</v>
      </c>
      <c r="H113" s="169"/>
      <c r="I113" s="170">
        <f>ROUND(E113*H113,2)</f>
        <v>0</v>
      </c>
      <c r="J113" s="169"/>
      <c r="K113" s="170">
        <f>ROUND(E113*J113,2)</f>
        <v>0</v>
      </c>
      <c r="L113" s="170">
        <v>21</v>
      </c>
      <c r="M113" s="170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1</v>
      </c>
      <c r="U113" s="163">
        <f>ROUND(E113*T113,2)</f>
        <v>8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107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>
        <v>89</v>
      </c>
      <c r="B114" s="161" t="s">
        <v>297</v>
      </c>
      <c r="C114" s="190" t="s">
        <v>298</v>
      </c>
      <c r="D114" s="163" t="s">
        <v>151</v>
      </c>
      <c r="E114" s="167">
        <v>1</v>
      </c>
      <c r="F114" s="169"/>
      <c r="G114" s="170">
        <f>ROUND(E114*F114,2)</f>
        <v>0</v>
      </c>
      <c r="H114" s="169"/>
      <c r="I114" s="170">
        <f>ROUND(E114*H114,2)</f>
        <v>0</v>
      </c>
      <c r="J114" s="169"/>
      <c r="K114" s="170">
        <f>ROUND(E114*J114,2)</f>
        <v>0</v>
      </c>
      <c r="L114" s="170">
        <v>21</v>
      </c>
      <c r="M114" s="170">
        <f>G114*(1+L114/100)</f>
        <v>0</v>
      </c>
      <c r="N114" s="163">
        <v>0</v>
      </c>
      <c r="O114" s="163">
        <f>ROUND(E114*N114,5)</f>
        <v>0</v>
      </c>
      <c r="P114" s="163">
        <v>0</v>
      </c>
      <c r="Q114" s="163">
        <f>ROUND(E114*P114,5)</f>
        <v>0</v>
      </c>
      <c r="R114" s="163"/>
      <c r="S114" s="163"/>
      <c r="T114" s="164">
        <v>1</v>
      </c>
      <c r="U114" s="163">
        <f>ROUND(E114*T114,2)</f>
        <v>1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107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>
        <v>90</v>
      </c>
      <c r="B115" s="161" t="s">
        <v>299</v>
      </c>
      <c r="C115" s="190" t="s">
        <v>300</v>
      </c>
      <c r="D115" s="163" t="s">
        <v>151</v>
      </c>
      <c r="E115" s="167">
        <v>1</v>
      </c>
      <c r="F115" s="169"/>
      <c r="G115" s="170">
        <f>ROUND(E115*F115,2)</f>
        <v>0</v>
      </c>
      <c r="H115" s="169"/>
      <c r="I115" s="170">
        <f>ROUND(E115*H115,2)</f>
        <v>0</v>
      </c>
      <c r="J115" s="169"/>
      <c r="K115" s="170">
        <f>ROUND(E115*J115,2)</f>
        <v>0</v>
      </c>
      <c r="L115" s="170">
        <v>21</v>
      </c>
      <c r="M115" s="170">
        <f>G115*(1+L115/100)</f>
        <v>0</v>
      </c>
      <c r="N115" s="163">
        <v>0</v>
      </c>
      <c r="O115" s="163">
        <f>ROUND(E115*N115,5)</f>
        <v>0</v>
      </c>
      <c r="P115" s="163">
        <v>0</v>
      </c>
      <c r="Q115" s="163">
        <f>ROUND(E115*P115,5)</f>
        <v>0</v>
      </c>
      <c r="R115" s="163"/>
      <c r="S115" s="163"/>
      <c r="T115" s="164">
        <v>1</v>
      </c>
      <c r="U115" s="163">
        <f>ROUND(E115*T115,2)</f>
        <v>1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107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79">
        <v>91</v>
      </c>
      <c r="B116" s="180" t="s">
        <v>301</v>
      </c>
      <c r="C116" s="192" t="s">
        <v>302</v>
      </c>
      <c r="D116" s="181" t="s">
        <v>151</v>
      </c>
      <c r="E116" s="182">
        <v>1</v>
      </c>
      <c r="F116" s="183"/>
      <c r="G116" s="184">
        <f>ROUND(E116*F116,2)</f>
        <v>0</v>
      </c>
      <c r="H116" s="183"/>
      <c r="I116" s="184">
        <f>ROUND(E116*H116,2)</f>
        <v>0</v>
      </c>
      <c r="J116" s="183"/>
      <c r="K116" s="184">
        <f>ROUND(E116*J116,2)</f>
        <v>0</v>
      </c>
      <c r="L116" s="184">
        <v>21</v>
      </c>
      <c r="M116" s="184">
        <f>G116*(1+L116/100)</f>
        <v>0</v>
      </c>
      <c r="N116" s="181">
        <v>0</v>
      </c>
      <c r="O116" s="181">
        <f>ROUND(E116*N116,5)</f>
        <v>0</v>
      </c>
      <c r="P116" s="181">
        <v>0</v>
      </c>
      <c r="Q116" s="181">
        <f>ROUND(E116*P116,5)</f>
        <v>0</v>
      </c>
      <c r="R116" s="181"/>
      <c r="S116" s="181"/>
      <c r="T116" s="185">
        <v>1</v>
      </c>
      <c r="U116" s="181">
        <f>ROUND(E116*T116,2)</f>
        <v>1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107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5">
      <c r="A117" s="6"/>
      <c r="B117" s="7" t="s">
        <v>303</v>
      </c>
      <c r="C117" s="193" t="s">
        <v>303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C117">
        <v>15</v>
      </c>
      <c r="AD117">
        <v>21</v>
      </c>
    </row>
    <row r="118" spans="1:60" x14ac:dyDescent="0.25">
      <c r="A118" s="186"/>
      <c r="B118" s="187">
        <v>26</v>
      </c>
      <c r="C118" s="194" t="s">
        <v>303</v>
      </c>
      <c r="D118" s="188"/>
      <c r="E118" s="188"/>
      <c r="F118" s="188"/>
      <c r="G118" s="189">
        <f>G8+G11+G20+G24+G41+G63+G84+G93+G96+G101+G106+G112</f>
        <v>0</v>
      </c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C118">
        <f>SUMIF(L7:L116,AC117,G7:G116)</f>
        <v>0</v>
      </c>
      <c r="AD118">
        <f>SUMIF(L7:L116,AD117,G7:G116)</f>
        <v>0</v>
      </c>
      <c r="AE118" t="s">
        <v>304</v>
      </c>
    </row>
    <row r="119" spans="1:60" x14ac:dyDescent="0.25">
      <c r="A119" s="6"/>
      <c r="B119" s="7" t="s">
        <v>303</v>
      </c>
      <c r="C119" s="193" t="s">
        <v>303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5">
      <c r="A120" s="6"/>
      <c r="B120" s="7" t="s">
        <v>303</v>
      </c>
      <c r="C120" s="193" t="s">
        <v>303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5">
      <c r="A121" s="253">
        <v>33</v>
      </c>
      <c r="B121" s="253"/>
      <c r="C121" s="254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5">
      <c r="A122" s="255"/>
      <c r="B122" s="256"/>
      <c r="C122" s="257"/>
      <c r="D122" s="256"/>
      <c r="E122" s="256"/>
      <c r="F122" s="256"/>
      <c r="G122" s="25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E122" t="s">
        <v>305</v>
      </c>
    </row>
    <row r="123" spans="1:60" x14ac:dyDescent="0.25">
      <c r="A123" s="259"/>
      <c r="B123" s="260"/>
      <c r="C123" s="261"/>
      <c r="D123" s="260"/>
      <c r="E123" s="260"/>
      <c r="F123" s="260"/>
      <c r="G123" s="262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5">
      <c r="A124" s="259"/>
      <c r="B124" s="260"/>
      <c r="C124" s="261"/>
      <c r="D124" s="260"/>
      <c r="E124" s="260"/>
      <c r="F124" s="260"/>
      <c r="G124" s="262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259"/>
      <c r="B125" s="260"/>
      <c r="C125" s="261"/>
      <c r="D125" s="260"/>
      <c r="E125" s="260"/>
      <c r="F125" s="260"/>
      <c r="G125" s="262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63"/>
      <c r="B126" s="264"/>
      <c r="C126" s="265"/>
      <c r="D126" s="264"/>
      <c r="E126" s="264"/>
      <c r="F126" s="264"/>
      <c r="G126" s="26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5">
      <c r="A127" s="6"/>
      <c r="B127" s="7" t="s">
        <v>303</v>
      </c>
      <c r="C127" s="193" t="s">
        <v>303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5">
      <c r="C128" s="195"/>
      <c r="AE128" t="s">
        <v>306</v>
      </c>
    </row>
  </sheetData>
  <mergeCells count="12">
    <mergeCell ref="A122:G126"/>
    <mergeCell ref="A1:G1"/>
    <mergeCell ref="C2:G2"/>
    <mergeCell ref="C3:G3"/>
    <mergeCell ref="C4:G4"/>
    <mergeCell ref="C26:G26"/>
    <mergeCell ref="C57:G57"/>
    <mergeCell ref="C89:G89"/>
    <mergeCell ref="C98:G98"/>
    <mergeCell ref="C103:G103"/>
    <mergeCell ref="C105:G105"/>
    <mergeCell ref="A121:C121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2021-05-11T19:16:27Z</dcterms:modified>
</cp:coreProperties>
</file>